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569BAD0D-1468-499E-AF02-04274E56B9A1}" xr6:coauthVersionLast="47" xr6:coauthVersionMax="47" xr10:uidLastSave="{00000000-0000-0000-0000-000000000000}"/>
  <bookViews>
    <workbookView xWindow="6300" yWindow="1155" windowWidth="21000" windowHeight="11295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18" i="2" l="1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<sst xmlns="http://schemas.openxmlformats.org/spreadsheetml/2006/main" count="298" uniqueCount="132">
  <si>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</si>
  <si>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</si>
  <si>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</si>
  <si>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</si>
  <si>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</si>
  <si>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</si>
  <si>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</si>
  <si>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</si>
  <si>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</si>
  <si>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</si>
  <si>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</si>
  <si>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</si>
  <si>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</si>
  <si>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</si>
  <si>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</si>
  <si>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</si>
  <si>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</si>
  <si>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</si>
  <si>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</si>
  <si>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</si>
  <si>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</si>
  <si>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</si>
  <si>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</si>
  <si>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</si>
  <si>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</si>
  <si>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</si>
  <si>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</si>
  <si>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</si>
  <si>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</si>
  <si>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</si>
  <si>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</si>
  <si>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</si>
  <si>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</si>
  <si>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</si>
  <si>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</si>
  <si>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</si>
  <si>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</si>
  <si>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</si>
  <si>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</si>
  <si>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</si>
  <si>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</si>
  <si>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</si>
  <si>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</si>
  <si>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</si>
  <si>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</si>
  <si>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</si>
  <si>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</si>
  <si>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</si>
  <si>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</si>
  <si>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</si>
  <si>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</si>
  <si>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</si>
  <si>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</si>
  <si>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</si>
  <si>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</si>
  <si>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</si>
  <si>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</si>
  <si>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</si>
  <si>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</si>
  <si>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</si>
  <si>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</si>
  <si>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</si>
  <si>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</si>
  <si>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</si>
  <si>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</si>
  <si>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</si>
  <si>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</si>
  <si>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</si>
  <si>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</si>
  <si>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</si>
  <si>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</si>
  <si>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</si>
  <si>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</si>
  <si>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</si>
  <si>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</si>
  <si>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</si>
  <si>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</si>
  <si>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</si>
  <si>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</si>
  <si>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</si>
  <si>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</si>
  <si>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</si>
  <si>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</si>
  <si>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</si>
  <si>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</si>
  <si>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</si>
  <si>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</si>
  <si>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</si>
  <si>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</si>
  <si>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</si>
  <si>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</si>
  <si>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</si>
  <si>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</si>
  <si>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</si>
  <si>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</si>
  <si>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</si>
  <si>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</si>
  <si>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</si>
  <si>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</si>
  <si>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</si>
  <si>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</si>
  <si>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</si>
  <si>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</si>
  <si>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</si>
  <si>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</si>
  <si>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</si>
  <si>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</si>
  <si>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</si>
  <si>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</si>
  <si>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</si>
  <si>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</si>
  <si>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</si>
  <si>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</si>
  <si>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</si>
  <si>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</si>
  <si>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</si>
  <si>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</si>
  <si>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</si>
  <si>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</si>
  <si>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</si>
  <si>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</si>
  <si>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</si>
  <si>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</si>
  <si>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</si>
  <si>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</si>
  <si>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</si>
  <si>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</si>
  <si>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</si>
  <si>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</si>
  <si>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wrzesień 2025 r.</t>
    </r>
  </si>
  <si>
    <t>Liczby zawarte w zestawieniu dotyczą okr. I - IX 2025 roku.</t>
  </si>
  <si>
    <t>Liczby dotyczą średniej liczby bezrobotnych w okresie I-IX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</si>
</sst>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11" fillId="20" borderId="0" xfId="0" applyNumberFormat="1" applyFont="1" applyFill="1"/>
    <xf numFmtId="0" fontId="10" fillId="20" borderId="0" xfId="0" applyFont="1" applyFill="1"/>
    <xf numFmtId="49" fontId="15" fillId="20" borderId="0" xfId="0" applyNumberFormat="1" applyFont="1" applyFill="1"/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8" customWidth="1"/>
    <col min="2" max="2" width="3" style="68" customWidth="1"/>
    <col min="3" max="3" width="79.7109375" style="68" customWidth="1"/>
    <col min="4" max="4" width="16.5703125" style="68" customWidth="1"/>
    <col min="5" max="5" width="11.85546875" style="68" customWidth="1"/>
    <col min="6" max="6" width="10" style="68" customWidth="1"/>
    <col min="7" max="8" width="2.140625" style="68" customWidth="1"/>
    <col min="9" max="9" width="6.85546875" style="70" customWidth="1"/>
    <col min="10" max="10" width="6.28515625" style="70" customWidth="1"/>
    <col min="11" max="11" width="8.140625" style="203" customWidth="1"/>
    <col min="12" max="12" width="4.85546875" style="68" customWidth="1"/>
    <col min="13" max="13" width="6.140625" style="68" customWidth="1"/>
    <col min="14" max="14" width="9.140625" style="68"/>
    <col min="15" max="15" width="5" style="68" customWidth="1"/>
    <col min="16" max="16384" width="9.140625" style="68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1"/>
      <c r="J1" s="191"/>
      <c r="K1" s="202"/>
      <c r="L1" s="192"/>
      <c r="M1" s="192"/>
      <c r="N1" s="192"/>
      <c r="O1" s="192"/>
    </row>
    <row r="2" spans="2:15" ht="7.5" customHeight="1" x14ac:dyDescent="0.25">
      <c r="B2" s="3"/>
      <c r="C2" s="2"/>
      <c r="D2" s="2"/>
      <c r="E2" s="2"/>
      <c r="F2" s="2"/>
      <c r="I2" s="191"/>
      <c r="J2" s="191"/>
      <c r="K2" s="202"/>
      <c r="L2" s="192"/>
      <c r="M2" s="192"/>
      <c r="N2" s="192"/>
      <c r="O2" s="192"/>
    </row>
    <row r="3" spans="2:15" x14ac:dyDescent="0.25">
      <c r="B3" s="2" t="s">
        <v>118</v>
      </c>
      <c r="C3" s="2"/>
      <c r="D3" s="2"/>
      <c r="E3" s="2"/>
      <c r="F3" s="2"/>
      <c r="I3" s="191"/>
      <c r="J3" s="191"/>
      <c r="K3" s="202"/>
      <c r="L3" s="192"/>
      <c r="M3" s="192"/>
      <c r="N3" s="192"/>
      <c r="O3" s="192"/>
    </row>
    <row r="4" spans="2:15" ht="18.75" customHeight="1" thickBot="1" x14ac:dyDescent="0.3">
      <c r="B4" s="2" t="s">
        <v>119</v>
      </c>
      <c r="C4" s="2"/>
      <c r="D4" s="2"/>
      <c r="E4" s="2"/>
      <c r="F4" s="2"/>
      <c r="I4" s="191"/>
      <c r="J4" s="191"/>
      <c r="K4" s="202"/>
      <c r="L4" s="192"/>
      <c r="M4" s="192"/>
      <c r="N4" s="192"/>
      <c r="O4" s="192"/>
    </row>
    <row r="5" spans="2:15" ht="69" customHeight="1" thickTop="1" x14ac:dyDescent="0.25">
      <c r="B5" s="269" t="s">
        <v>12</v>
      </c>
      <c r="C5" s="270"/>
      <c r="D5" s="180" t="s">
        <v>79</v>
      </c>
      <c r="E5" s="180" t="s">
        <v>47</v>
      </c>
      <c r="F5" s="182" t="s">
        <v>84</v>
      </c>
      <c r="I5" s="191"/>
      <c r="J5" s="191"/>
      <c r="K5" s="202"/>
      <c r="L5" s="192"/>
      <c r="M5" s="192"/>
      <c r="N5" s="192"/>
      <c r="O5" s="192"/>
    </row>
    <row r="6" spans="2:15" ht="15.75" customHeight="1" thickBot="1" x14ac:dyDescent="0.3">
      <c r="B6" s="275" t="s">
        <v>50</v>
      </c>
      <c r="C6" s="276"/>
      <c r="D6" s="66">
        <v>63909</v>
      </c>
      <c r="E6" s="66">
        <v>26557</v>
      </c>
      <c r="F6" s="5">
        <f>SUM(E6/D6*100)</f>
        <v>41.554397659171634</v>
      </c>
      <c r="I6" s="193">
        <f>SUM(D7:D8)</f>
        <v>63909</v>
      </c>
      <c r="J6" s="193">
        <f>SUM(E7:E8)</f>
        <v>26557</v>
      </c>
      <c r="K6" s="202" t="s">
        <v>95</v>
      </c>
      <c r="L6" s="194"/>
      <c r="M6" s="192"/>
      <c r="N6" s="192"/>
      <c r="O6" s="192"/>
    </row>
    <row r="7" spans="2:15" ht="15.75" thickTop="1" x14ac:dyDescent="0.25">
      <c r="B7" s="277"/>
      <c r="C7" s="6" t="s">
        <v>17</v>
      </c>
      <c r="D7" s="7">
        <v>13752</v>
      </c>
      <c r="E7" s="7">
        <v>9949</v>
      </c>
      <c r="F7" s="8">
        <f>SUM(E7/D7*100)</f>
        <v>72.345840605002905</v>
      </c>
      <c r="I7" s="195">
        <f>SUM(D7)/D6*100</f>
        <v>21.518096042810871</v>
      </c>
      <c r="J7" s="196">
        <f>SUM(E7)/E6*100</f>
        <v>37.462815830101292</v>
      </c>
      <c r="K7" s="202" t="s">
        <v>96</v>
      </c>
      <c r="L7" s="194"/>
      <c r="M7" s="192"/>
      <c r="N7" s="192"/>
      <c r="O7" s="192"/>
    </row>
    <row r="8" spans="2:15" ht="15.75" thickBot="1" x14ac:dyDescent="0.3">
      <c r="B8" s="264"/>
      <c r="C8" s="67" t="s">
        <v>18</v>
      </c>
      <c r="D8" s="9">
        <v>50157</v>
      </c>
      <c r="E8" s="9">
        <v>16608</v>
      </c>
      <c r="F8" s="10">
        <f>SUM(E8/D8*100)</f>
        <v>33.112028231353548</v>
      </c>
      <c r="G8" s="108"/>
      <c r="I8" s="197">
        <f>SUM(D8)/D6*100</f>
        <v>78.481903957189132</v>
      </c>
      <c r="J8" s="198">
        <f>SUM(E8)/E6*100</f>
        <v>62.537184169898708</v>
      </c>
      <c r="K8" s="202" t="s">
        <v>97</v>
      </c>
      <c r="L8" s="194"/>
      <c r="M8" s="192"/>
      <c r="N8" s="192"/>
      <c r="O8" s="192"/>
    </row>
    <row r="9" spans="2:15" ht="15.75" thickTop="1" x14ac:dyDescent="0.25">
      <c r="B9" s="278" t="s">
        <v>51</v>
      </c>
      <c r="C9" s="6" t="s">
        <v>19</v>
      </c>
      <c r="D9" s="7">
        <v>60</v>
      </c>
      <c r="E9" s="7">
        <v>18</v>
      </c>
      <c r="F9" s="8">
        <f t="shared" ref="F9:F25" si="0">SUM(E9/D9*100)</f>
        <v>30</v>
      </c>
      <c r="I9" s="195">
        <f>SUM(I7:I8)</f>
        <v>100</v>
      </c>
      <c r="J9" s="196">
        <f>SUM(J7:J8)</f>
        <v>100</v>
      </c>
      <c r="K9" s="202" t="s">
        <v>8</v>
      </c>
      <c r="L9" s="192"/>
      <c r="M9" s="192"/>
      <c r="N9" s="192"/>
      <c r="O9" s="192"/>
    </row>
    <row r="10" spans="2:15" x14ac:dyDescent="0.25">
      <c r="B10" s="279"/>
      <c r="C10" s="11" t="s">
        <v>20</v>
      </c>
      <c r="D10" s="12">
        <v>128</v>
      </c>
      <c r="E10" s="12">
        <v>23</v>
      </c>
      <c r="F10" s="13">
        <f t="shared" si="0"/>
        <v>17.96875</v>
      </c>
      <c r="I10" s="199">
        <f>SUM(D9:D14)</f>
        <v>4532</v>
      </c>
      <c r="J10" s="199">
        <f>SUM(E9:E14)</f>
        <v>2280</v>
      </c>
      <c r="K10" s="202" t="s">
        <v>98</v>
      </c>
      <c r="L10" s="194"/>
      <c r="M10" s="192"/>
      <c r="N10" s="192"/>
      <c r="O10" s="192"/>
    </row>
    <row r="11" spans="2:15" x14ac:dyDescent="0.25">
      <c r="B11" s="279"/>
      <c r="C11" s="11" t="s">
        <v>21</v>
      </c>
      <c r="D11" s="12">
        <v>3253</v>
      </c>
      <c r="E11" s="12">
        <v>1814</v>
      </c>
      <c r="F11" s="13">
        <f>SUM(E11/D11*100)</f>
        <v>55.763910236704582</v>
      </c>
      <c r="J11" s="191"/>
      <c r="K11" s="202"/>
      <c r="L11" s="194"/>
      <c r="M11" s="192"/>
      <c r="N11" s="192"/>
      <c r="O11" s="192"/>
    </row>
    <row r="12" spans="2:15" x14ac:dyDescent="0.25">
      <c r="B12" s="279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1"/>
      <c r="J12" s="191"/>
      <c r="K12" s="202"/>
      <c r="L12" s="194"/>
      <c r="M12" s="192"/>
      <c r="N12" s="192"/>
      <c r="O12" s="192"/>
    </row>
    <row r="13" spans="2:15" x14ac:dyDescent="0.25">
      <c r="B13" s="279"/>
      <c r="C13" s="11" t="s">
        <v>23</v>
      </c>
      <c r="D13" s="12">
        <v>920</v>
      </c>
      <c r="E13" s="12">
        <v>417</v>
      </c>
      <c r="F13" s="13">
        <f>SUM(E13/D13*100)</f>
        <v>45.326086956521735</v>
      </c>
      <c r="I13" s="191"/>
      <c r="J13" s="191"/>
      <c r="K13" s="202"/>
      <c r="L13" s="194"/>
      <c r="M13" s="192"/>
      <c r="N13" s="192"/>
      <c r="O13" s="192"/>
    </row>
    <row r="14" spans="2:15" ht="15.75" thickBot="1" x14ac:dyDescent="0.3">
      <c r="B14" s="280"/>
      <c r="C14" s="14" t="s">
        <v>24</v>
      </c>
      <c r="D14" s="15">
        <v>171</v>
      </c>
      <c r="E14" s="15">
        <v>8</v>
      </c>
      <c r="F14" s="16">
        <f t="shared" si="0"/>
        <v>4.6783625730994149</v>
      </c>
      <c r="L14" s="194"/>
      <c r="M14" s="192"/>
      <c r="N14" s="192"/>
      <c r="O14" s="192"/>
    </row>
    <row r="15" spans="2:15" ht="17.25" customHeight="1" thickTop="1" x14ac:dyDescent="0.25">
      <c r="B15" s="281" t="s">
        <v>52</v>
      </c>
      <c r="C15" s="282"/>
      <c r="D15" s="17">
        <v>61544</v>
      </c>
      <c r="E15" s="17">
        <v>24101</v>
      </c>
      <c r="F15" s="18">
        <f t="shared" si="0"/>
        <v>39.160600545950864</v>
      </c>
      <c r="I15" s="190">
        <f>SUM(D6-D15)</f>
        <v>2365</v>
      </c>
      <c r="J15" s="190">
        <f>SUM(E6-E15)</f>
        <v>2456</v>
      </c>
      <c r="K15" s="202" t="s">
        <v>100</v>
      </c>
      <c r="L15" s="194"/>
      <c r="M15" s="192"/>
      <c r="N15" s="192"/>
      <c r="O15" s="192"/>
    </row>
    <row r="16" spans="2:15" ht="17.25" customHeight="1" thickBot="1" x14ac:dyDescent="0.3">
      <c r="B16" s="271" t="s">
        <v>25</v>
      </c>
      <c r="C16" s="272"/>
      <c r="D16" s="132">
        <v>40247</v>
      </c>
      <c r="E16" s="132">
        <v>15925</v>
      </c>
      <c r="F16" s="133">
        <f t="shared" si="0"/>
        <v>39.568166571421472</v>
      </c>
      <c r="I16" s="190">
        <f>SUM(D17,D20)</f>
        <v>40247</v>
      </c>
      <c r="J16" s="190">
        <f>SUM(E17,E20)</f>
        <v>15925</v>
      </c>
      <c r="K16" s="202" t="s">
        <v>99</v>
      </c>
      <c r="L16" s="192"/>
      <c r="M16" s="192"/>
      <c r="N16" s="192"/>
      <c r="O16" s="192"/>
    </row>
    <row r="17" spans="2:15" ht="16.5" thickTop="1" thickBot="1" x14ac:dyDescent="0.3">
      <c r="B17" s="273" t="s">
        <v>26</v>
      </c>
      <c r="C17" s="274"/>
      <c r="D17" s="19">
        <v>33065</v>
      </c>
      <c r="E17" s="19">
        <v>13404</v>
      </c>
      <c r="F17" s="20">
        <f>SUM(E17/D17*100)</f>
        <v>40.53833358536216</v>
      </c>
      <c r="I17" s="197">
        <f>SUM(D17)/D16*100</f>
        <v>82.155191691306186</v>
      </c>
      <c r="J17" s="197">
        <f>SUM(E17)/E16*100</f>
        <v>84.169544740973308</v>
      </c>
      <c r="K17" s="212" t="s">
        <v>101</v>
      </c>
      <c r="L17" s="194"/>
      <c r="M17" s="192"/>
      <c r="N17" s="192"/>
      <c r="O17" s="192"/>
    </row>
    <row r="18" spans="2:15" x14ac:dyDescent="0.25">
      <c r="B18" s="260"/>
      <c r="C18" s="21" t="s">
        <v>27</v>
      </c>
      <c r="D18" s="22">
        <v>1873</v>
      </c>
      <c r="E18" s="22">
        <v>788</v>
      </c>
      <c r="F18" s="23">
        <f t="shared" si="0"/>
        <v>42.071542979177792</v>
      </c>
      <c r="I18" s="197">
        <f>SUM(D17/D15)*100</f>
        <v>53.725789678928891</v>
      </c>
      <c r="J18" s="197">
        <f>SUM(E17/E15)*100</f>
        <v>55.615949545662005</v>
      </c>
      <c r="K18" s="202" t="s">
        <v>102</v>
      </c>
      <c r="L18" s="194"/>
      <c r="O18" s="192"/>
    </row>
    <row r="19" spans="2:15" ht="15.75" thickBot="1" x14ac:dyDescent="0.3">
      <c r="B19" s="261"/>
      <c r="C19" s="24" t="s">
        <v>28</v>
      </c>
      <c r="D19" s="25">
        <v>2576</v>
      </c>
      <c r="E19" s="25">
        <v>1164</v>
      </c>
      <c r="F19" s="26">
        <f t="shared" si="0"/>
        <v>45.186335403726709</v>
      </c>
      <c r="I19" s="213">
        <f>SUM(D18:D19)</f>
        <v>4449</v>
      </c>
      <c r="J19" s="213">
        <f>SUM(E18:E19)</f>
        <v>1952</v>
      </c>
      <c r="K19" s="214" t="s">
        <v>103</v>
      </c>
      <c r="L19" s="215"/>
      <c r="M19" s="216"/>
      <c r="N19" s="192"/>
      <c r="O19" s="192"/>
    </row>
    <row r="20" spans="2:15" ht="15.75" thickBot="1" x14ac:dyDescent="0.3">
      <c r="B20" s="262" t="s">
        <v>29</v>
      </c>
      <c r="C20" s="263"/>
      <c r="D20" s="27">
        <v>7182</v>
      </c>
      <c r="E20" s="27">
        <v>2521</v>
      </c>
      <c r="F20" s="28">
        <f>SUM(E20/D20*100)</f>
        <v>35.101642996379837</v>
      </c>
      <c r="I20" s="190">
        <f>SUM(D17-I19)</f>
        <v>28616</v>
      </c>
      <c r="J20" s="190">
        <f>SUM(E17-J19)</f>
        <v>11452</v>
      </c>
      <c r="K20" s="202" t="s">
        <v>104</v>
      </c>
      <c r="L20" s="192"/>
      <c r="M20" s="200"/>
      <c r="N20" s="192"/>
      <c r="O20" s="192"/>
    </row>
    <row r="21" spans="2:15" x14ac:dyDescent="0.25">
      <c r="B21" s="260"/>
      <c r="C21" s="21" t="s">
        <v>86</v>
      </c>
      <c r="D21" s="22">
        <v>2444</v>
      </c>
      <c r="E21" s="22">
        <v>745</v>
      </c>
      <c r="F21" s="23">
        <f t="shared" si="0"/>
        <v>30.48281505728314</v>
      </c>
      <c r="I21" s="206">
        <f>SUM(D17,D20)</f>
        <v>40247</v>
      </c>
      <c r="J21" s="206">
        <f>SUM(E17,E20)</f>
        <v>15925</v>
      </c>
      <c r="K21" s="202" t="s">
        <v>105</v>
      </c>
      <c r="M21" s="192"/>
      <c r="N21" s="192"/>
      <c r="O21" s="192"/>
    </row>
    <row r="22" spans="2:15" x14ac:dyDescent="0.25">
      <c r="B22" s="261"/>
      <c r="C22" s="11" t="s">
        <v>87</v>
      </c>
      <c r="D22" s="12">
        <v>1417</v>
      </c>
      <c r="E22" s="12">
        <v>264</v>
      </c>
      <c r="F22" s="13">
        <f t="shared" si="0"/>
        <v>18.630910374029639</v>
      </c>
      <c r="I22" s="190">
        <f>SUM(D21:D23,D25:D26,D31,D32)</f>
        <v>7182</v>
      </c>
      <c r="J22" s="190">
        <f>SUM(E21:E23,E25:E26,E32)</f>
        <v>2521</v>
      </c>
      <c r="K22" s="202" t="s">
        <v>106</v>
      </c>
      <c r="L22" s="192"/>
      <c r="M22" s="192"/>
      <c r="N22" s="192"/>
      <c r="O22" s="192"/>
    </row>
    <row r="23" spans="2:15" x14ac:dyDescent="0.25">
      <c r="B23" s="261"/>
      <c r="C23" s="11" t="s">
        <v>88</v>
      </c>
      <c r="D23" s="12">
        <v>1278</v>
      </c>
      <c r="E23" s="12">
        <v>506</v>
      </c>
      <c r="F23" s="13">
        <f t="shared" si="0"/>
        <v>39.593114241001565</v>
      </c>
      <c r="I23" s="204">
        <f>SUM(I21,D33,D35,D38,I26)</f>
        <v>61544</v>
      </c>
      <c r="J23" s="204">
        <f>SUM(J21,E33,E35,E38,J26)</f>
        <v>24101</v>
      </c>
      <c r="K23" s="202" t="s">
        <v>112</v>
      </c>
      <c r="L23" s="192"/>
      <c r="M23" s="192"/>
      <c r="N23" s="192"/>
      <c r="O23" s="192"/>
    </row>
    <row r="24" spans="2:15" x14ac:dyDescent="0.25">
      <c r="B24" s="261"/>
      <c r="C24" s="74" t="s">
        <v>85</v>
      </c>
      <c r="D24" s="75">
        <v>11</v>
      </c>
      <c r="E24" s="75">
        <v>10</v>
      </c>
      <c r="F24" s="76">
        <f t="shared" si="0"/>
        <v>90.909090909090907</v>
      </c>
      <c r="I24" s="190">
        <f>SUM(D41:D43)</f>
        <v>10063</v>
      </c>
      <c r="J24" s="190">
        <f>SUM(E41:E43)</f>
        <v>4358</v>
      </c>
      <c r="K24" s="202" t="s">
        <v>107</v>
      </c>
      <c r="L24" s="192"/>
      <c r="M24" s="192"/>
      <c r="N24" s="192"/>
      <c r="O24" s="192"/>
    </row>
    <row r="25" spans="2:15" x14ac:dyDescent="0.25">
      <c r="B25" s="261"/>
      <c r="C25" s="11" t="s">
        <v>89</v>
      </c>
      <c r="D25" s="12">
        <v>1151</v>
      </c>
      <c r="E25" s="12">
        <v>425</v>
      </c>
      <c r="F25" s="13">
        <f t="shared" si="0"/>
        <v>36.924413553431798</v>
      </c>
      <c r="I25" s="190">
        <f>SUM(D44:D48)</f>
        <v>5701</v>
      </c>
      <c r="J25" s="190">
        <f>SUM(E44,E46,E48)</f>
        <v>1036</v>
      </c>
      <c r="K25" s="202" t="s">
        <v>108</v>
      </c>
      <c r="L25" s="192"/>
      <c r="M25" s="192"/>
      <c r="N25" s="192"/>
      <c r="O25" s="192"/>
    </row>
    <row r="26" spans="2:15" ht="14.25" customHeight="1" x14ac:dyDescent="0.25">
      <c r="B26" s="261"/>
      <c r="C26" s="189" t="s">
        <v>90</v>
      </c>
      <c r="D26" s="75">
        <v>540</v>
      </c>
      <c r="E26" s="75">
        <v>515</v>
      </c>
      <c r="F26" s="76">
        <f>SUM(E26/D26*100)</f>
        <v>95.370370370370367</v>
      </c>
      <c r="I26" s="204">
        <f>SUM(I24:I25)</f>
        <v>15764</v>
      </c>
      <c r="J26" s="204">
        <f>SUM(J24:J25)</f>
        <v>5394</v>
      </c>
      <c r="K26" s="202" t="s">
        <v>109</v>
      </c>
      <c r="L26" s="192"/>
      <c r="M26" s="192"/>
      <c r="N26" s="192"/>
      <c r="O26" s="192"/>
    </row>
    <row r="27" spans="2:15" x14ac:dyDescent="0.25">
      <c r="B27" s="261"/>
      <c r="C27" s="219" t="s">
        <v>62</v>
      </c>
      <c r="D27" s="217">
        <v>0</v>
      </c>
      <c r="E27" s="217">
        <v>0</v>
      </c>
      <c r="F27" s="218" t="e">
        <f>SUM(E27/D27*100)</f>
        <v>#DIV/0!</v>
      </c>
      <c r="I27" s="190">
        <f>SUM(I22-D20)</f>
        <v>0</v>
      </c>
      <c r="J27" s="190">
        <f>SUM(J22-E20)</f>
        <v>0</v>
      </c>
      <c r="K27" s="202"/>
      <c r="L27" s="192"/>
      <c r="M27" s="192"/>
      <c r="N27" s="192"/>
      <c r="O27" s="192"/>
    </row>
    <row r="28" spans="2:15" x14ac:dyDescent="0.25">
      <c r="B28" s="261"/>
      <c r="C28" s="156" t="s">
        <v>91</v>
      </c>
      <c r="D28" s="120">
        <v>0</v>
      </c>
      <c r="E28" s="120">
        <v>0</v>
      </c>
      <c r="F28" s="121" t="e">
        <f>SUM(E28/D28*100)</f>
        <v>#DIV/0!</v>
      </c>
      <c r="I28" s="190">
        <f>SUM(I23-D15)</f>
        <v>0</v>
      </c>
      <c r="J28" s="190">
        <f>SUM(J23-E15)</f>
        <v>0</v>
      </c>
      <c r="K28" s="202"/>
      <c r="L28" s="192"/>
      <c r="M28" s="192"/>
      <c r="N28" s="192"/>
      <c r="O28" s="192"/>
    </row>
    <row r="29" spans="2:15" x14ac:dyDescent="0.25">
      <c r="B29" s="261"/>
      <c r="C29" s="119" t="s">
        <v>92</v>
      </c>
      <c r="D29" s="120">
        <v>0</v>
      </c>
      <c r="E29" s="120">
        <v>0</v>
      </c>
      <c r="F29" s="121" t="e">
        <f>SUM(E29/D29*100)</f>
        <v>#DIV/0!</v>
      </c>
      <c r="I29" s="201">
        <f>SUM(D21:D23,D25:D32)</f>
        <v>7182</v>
      </c>
      <c r="J29" s="201">
        <f>SUM(E21:E23,E25:E32)</f>
        <v>2521</v>
      </c>
      <c r="K29" s="202" t="s">
        <v>110</v>
      </c>
      <c r="L29" s="192"/>
      <c r="M29" s="192"/>
      <c r="N29" s="192"/>
      <c r="O29" s="192"/>
    </row>
    <row r="30" spans="2:15" ht="15" customHeight="1" x14ac:dyDescent="0.25">
      <c r="B30" s="261"/>
      <c r="C30" s="119" t="s">
        <v>93</v>
      </c>
      <c r="D30" s="120">
        <v>0</v>
      </c>
      <c r="E30" s="120">
        <v>0</v>
      </c>
      <c r="F30" s="121" t="e">
        <f>SUM(E30/D30*100)</f>
        <v>#DIV/0!</v>
      </c>
      <c r="I30" s="197">
        <f>SUM(D20)/D16*100</f>
        <v>17.844808308693814</v>
      </c>
      <c r="J30" s="197">
        <f>SUM(E20)/E16*100</f>
        <v>15.830455259026689</v>
      </c>
      <c r="K30" s="202" t="s">
        <v>111</v>
      </c>
      <c r="L30" s="192"/>
      <c r="M30" s="192"/>
      <c r="N30" s="192"/>
      <c r="O30" s="192"/>
    </row>
    <row r="31" spans="2:15" ht="28.5" customHeight="1" x14ac:dyDescent="0.25">
      <c r="B31" s="261"/>
      <c r="C31" s="42" t="s">
        <v>120</v>
      </c>
      <c r="D31" s="43">
        <v>105</v>
      </c>
      <c r="E31" s="59"/>
      <c r="F31" s="44" t="s">
        <v>55</v>
      </c>
      <c r="I31" s="205">
        <f>SUM(I17,I30)</f>
        <v>100</v>
      </c>
      <c r="J31" s="205">
        <f>SUM(J17,J30)</f>
        <v>100</v>
      </c>
      <c r="K31" s="202"/>
      <c r="L31" s="192"/>
      <c r="M31" s="192"/>
      <c r="N31" s="192"/>
      <c r="O31" s="192"/>
    </row>
    <row r="32" spans="2:15" ht="15.75" thickBot="1" x14ac:dyDescent="0.3">
      <c r="B32" s="264"/>
      <c r="C32" s="14" t="s">
        <v>94</v>
      </c>
      <c r="D32" s="15">
        <v>247</v>
      </c>
      <c r="E32" s="15">
        <v>66</v>
      </c>
      <c r="F32" s="16">
        <f t="shared" ref="F32:F44" si="1">SUM(E32/D32*100)</f>
        <v>26.720647773279353</v>
      </c>
      <c r="I32" s="190"/>
      <c r="J32" s="190"/>
      <c r="K32" s="202"/>
      <c r="L32" s="192"/>
      <c r="M32" s="192"/>
      <c r="N32" s="192"/>
      <c r="O32" s="192"/>
    </row>
    <row r="33" spans="2:15" ht="14.25" customHeight="1" thickTop="1" x14ac:dyDescent="0.25">
      <c r="B33" s="265" t="s">
        <v>66</v>
      </c>
      <c r="C33" s="266"/>
      <c r="D33" s="124">
        <v>980</v>
      </c>
      <c r="E33" s="124">
        <v>439</v>
      </c>
      <c r="F33" s="125">
        <f t="shared" si="1"/>
        <v>44.795918367346935</v>
      </c>
      <c r="I33" s="191"/>
      <c r="J33" s="191"/>
      <c r="K33" s="202"/>
      <c r="L33" s="192"/>
      <c r="M33" s="192"/>
      <c r="N33" s="192"/>
      <c r="O33" s="192"/>
    </row>
    <row r="34" spans="2:15" ht="15" customHeight="1" x14ac:dyDescent="0.25">
      <c r="B34" s="267" t="s">
        <v>64</v>
      </c>
      <c r="C34" s="268"/>
      <c r="D34" s="122">
        <v>143</v>
      </c>
      <c r="E34" s="122">
        <v>141</v>
      </c>
      <c r="F34" s="123">
        <f t="shared" si="1"/>
        <v>98.6013986013986</v>
      </c>
      <c r="I34" s="191"/>
      <c r="K34" s="202"/>
      <c r="L34" s="192"/>
      <c r="M34" s="192"/>
      <c r="N34" s="192"/>
      <c r="O34" s="192"/>
    </row>
    <row r="35" spans="2:15" ht="16.5" customHeight="1" x14ac:dyDescent="0.25">
      <c r="B35" s="258" t="s">
        <v>54</v>
      </c>
      <c r="C35" s="259"/>
      <c r="D35" s="126">
        <v>4033</v>
      </c>
      <c r="E35" s="126">
        <v>2318</v>
      </c>
      <c r="F35" s="127">
        <f>SUM(E35/D35*100)</f>
        <v>57.475824448301516</v>
      </c>
      <c r="I35" s="191"/>
      <c r="L35" s="192"/>
      <c r="M35" s="192"/>
      <c r="N35" s="192"/>
      <c r="O35" s="192"/>
    </row>
    <row r="36" spans="2:15" ht="16.5" customHeight="1" x14ac:dyDescent="0.25">
      <c r="B36" s="230" t="s">
        <v>65</v>
      </c>
      <c r="C36" s="231"/>
      <c r="D36" s="217">
        <v>0</v>
      </c>
      <c r="E36" s="217">
        <v>0</v>
      </c>
      <c r="F36" s="218" t="e">
        <f t="shared" si="1"/>
        <v>#DIV/0!</v>
      </c>
      <c r="I36" s="191"/>
      <c r="J36" s="191"/>
      <c r="K36" s="202"/>
      <c r="L36" s="192"/>
      <c r="M36" s="192"/>
      <c r="N36" s="192"/>
      <c r="O36" s="192"/>
    </row>
    <row r="37" spans="2:15" ht="15.75" customHeight="1" thickBot="1" x14ac:dyDescent="0.3">
      <c r="B37" s="238" t="s">
        <v>49</v>
      </c>
      <c r="C37" s="239"/>
      <c r="D37" s="128">
        <v>0</v>
      </c>
      <c r="E37" s="128">
        <v>0</v>
      </c>
      <c r="F37" s="129" t="e">
        <f t="shared" si="1"/>
        <v>#DIV/0!</v>
      </c>
      <c r="I37" s="191"/>
      <c r="J37" s="191"/>
      <c r="K37" s="202"/>
      <c r="L37" s="192"/>
      <c r="M37" s="192"/>
      <c r="N37" s="192"/>
      <c r="O37" s="192"/>
    </row>
    <row r="38" spans="2:15" ht="15" customHeight="1" thickTop="1" x14ac:dyDescent="0.25">
      <c r="B38" s="240" t="s">
        <v>36</v>
      </c>
      <c r="C38" s="241"/>
      <c r="D38" s="187">
        <v>520</v>
      </c>
      <c r="E38" s="187">
        <v>25</v>
      </c>
      <c r="F38" s="188">
        <f t="shared" si="1"/>
        <v>4.8076923076923084</v>
      </c>
      <c r="I38" s="191"/>
      <c r="J38" s="191"/>
      <c r="K38" s="202"/>
      <c r="L38" s="192"/>
      <c r="M38" s="192"/>
      <c r="N38" s="192"/>
      <c r="O38" s="192"/>
    </row>
    <row r="39" spans="2:15" ht="17.25" customHeight="1" thickBot="1" x14ac:dyDescent="0.3">
      <c r="B39" s="242" t="s">
        <v>46</v>
      </c>
      <c r="C39" s="243"/>
      <c r="D39" s="29">
        <v>0</v>
      </c>
      <c r="E39" s="29">
        <v>0</v>
      </c>
      <c r="F39" s="30" t="e">
        <f t="shared" si="1"/>
        <v>#DIV/0!</v>
      </c>
      <c r="I39" s="191"/>
      <c r="J39" s="191"/>
      <c r="K39" s="202"/>
      <c r="L39" s="192"/>
      <c r="M39" s="192"/>
      <c r="N39" s="192"/>
      <c r="O39" s="192"/>
    </row>
    <row r="40" spans="2:15" ht="16.5" customHeight="1" thickTop="1" thickBot="1" x14ac:dyDescent="0.3">
      <c r="B40" s="244" t="s">
        <v>37</v>
      </c>
      <c r="C40" s="245"/>
      <c r="D40" s="132">
        <v>0</v>
      </c>
      <c r="E40" s="132">
        <v>0</v>
      </c>
      <c r="F40" s="133" t="e">
        <f t="shared" si="1"/>
        <v>#DIV/0!</v>
      </c>
      <c r="I40" s="191"/>
      <c r="J40" s="191"/>
      <c r="K40" s="202"/>
      <c r="L40" s="192"/>
      <c r="M40" s="192"/>
      <c r="N40" s="192"/>
      <c r="O40" s="192"/>
    </row>
    <row r="41" spans="2:15" ht="28.5" customHeight="1" thickTop="1" thickBot="1" x14ac:dyDescent="0.3">
      <c r="B41" s="248" t="s">
        <v>38</v>
      </c>
      <c r="C41" s="249"/>
      <c r="D41" s="115">
        <v>626</v>
      </c>
      <c r="E41" s="115">
        <v>292</v>
      </c>
      <c r="F41" s="116">
        <f t="shared" si="1"/>
        <v>46.645367412140573</v>
      </c>
      <c r="I41" s="191"/>
      <c r="J41" s="191"/>
      <c r="K41" s="202"/>
      <c r="L41" s="192"/>
      <c r="M41" s="192"/>
      <c r="N41" s="192"/>
      <c r="O41" s="192"/>
    </row>
    <row r="42" spans="2:15" ht="16.5" customHeight="1" thickBot="1" x14ac:dyDescent="0.3">
      <c r="B42" s="250" t="s">
        <v>39</v>
      </c>
      <c r="C42" s="251"/>
      <c r="D42" s="115">
        <v>4996</v>
      </c>
      <c r="E42" s="115">
        <v>2127</v>
      </c>
      <c r="F42" s="116">
        <f t="shared" si="1"/>
        <v>42.574059247397919</v>
      </c>
      <c r="I42" s="191"/>
      <c r="J42" s="191"/>
      <c r="K42" s="202"/>
      <c r="L42" s="192"/>
      <c r="M42" s="192"/>
      <c r="N42" s="192"/>
      <c r="O42" s="192"/>
    </row>
    <row r="43" spans="2:15" ht="15.75" customHeight="1" thickBot="1" x14ac:dyDescent="0.3">
      <c r="B43" s="252" t="s">
        <v>40</v>
      </c>
      <c r="C43" s="253"/>
      <c r="D43" s="113">
        <v>4441</v>
      </c>
      <c r="E43" s="113">
        <v>1939</v>
      </c>
      <c r="F43" s="114">
        <f t="shared" si="1"/>
        <v>43.661337536590857</v>
      </c>
      <c r="I43" s="191"/>
      <c r="J43" s="191"/>
      <c r="K43" s="202"/>
      <c r="L43" s="192"/>
      <c r="M43" s="192"/>
      <c r="N43" s="192"/>
      <c r="O43" s="192"/>
    </row>
    <row r="44" spans="2:15" ht="18.75" customHeight="1" thickTop="1" x14ac:dyDescent="0.25">
      <c r="B44" s="254" t="s">
        <v>41</v>
      </c>
      <c r="C44" s="255"/>
      <c r="D44" s="25">
        <v>31</v>
      </c>
      <c r="E44" s="25">
        <v>28</v>
      </c>
      <c r="F44" s="26">
        <f t="shared" si="1"/>
        <v>90.322580645161281</v>
      </c>
      <c r="I44" s="191"/>
      <c r="J44" s="191"/>
      <c r="K44" s="202"/>
      <c r="L44" s="192"/>
      <c r="M44" s="192"/>
      <c r="N44" s="192"/>
      <c r="O44" s="192"/>
    </row>
    <row r="45" spans="2:15" ht="14.25" customHeight="1" x14ac:dyDescent="0.25">
      <c r="B45" s="232" t="s">
        <v>56</v>
      </c>
      <c r="C45" s="233"/>
      <c r="D45" s="39">
        <v>1163</v>
      </c>
      <c r="E45" s="57"/>
      <c r="F45" s="41" t="s">
        <v>55</v>
      </c>
      <c r="I45" s="191"/>
      <c r="J45" s="191"/>
      <c r="K45" s="202"/>
      <c r="L45" s="192"/>
      <c r="M45" s="192"/>
      <c r="N45" s="192"/>
      <c r="O45" s="192"/>
    </row>
    <row r="46" spans="2:15" ht="13.5" customHeight="1" x14ac:dyDescent="0.25">
      <c r="B46" s="256" t="s">
        <v>42</v>
      </c>
      <c r="C46" s="257"/>
      <c r="D46" s="25">
        <v>350</v>
      </c>
      <c r="E46" s="25">
        <v>45</v>
      </c>
      <c r="F46" s="26">
        <f>SUM(E46/D46*100)</f>
        <v>12.857142857142856</v>
      </c>
      <c r="I46" s="191"/>
      <c r="J46" s="191"/>
      <c r="K46" s="202"/>
      <c r="L46" s="192"/>
      <c r="M46" s="192"/>
      <c r="N46" s="192"/>
      <c r="O46" s="192"/>
    </row>
    <row r="47" spans="2:15" ht="15" customHeight="1" x14ac:dyDescent="0.25">
      <c r="B47" s="234" t="s">
        <v>57</v>
      </c>
      <c r="C47" s="235"/>
      <c r="D47" s="40">
        <v>336</v>
      </c>
      <c r="E47" s="58"/>
      <c r="F47" s="45" t="s">
        <v>55</v>
      </c>
      <c r="I47" s="191"/>
      <c r="J47" s="191"/>
      <c r="K47" s="202"/>
      <c r="L47" s="192"/>
      <c r="M47" s="192"/>
      <c r="N47" s="192"/>
      <c r="O47" s="192"/>
    </row>
    <row r="48" spans="2:15" ht="13.5" customHeight="1" thickBot="1" x14ac:dyDescent="0.3">
      <c r="B48" s="236" t="s">
        <v>43</v>
      </c>
      <c r="C48" s="237"/>
      <c r="D48" s="9">
        <v>3821</v>
      </c>
      <c r="E48" s="9">
        <v>963</v>
      </c>
      <c r="F48" s="10">
        <f>SUM(E48/D48*100)</f>
        <v>25.202826485213297</v>
      </c>
      <c r="I48" s="191"/>
      <c r="J48" s="191"/>
      <c r="K48" s="202"/>
      <c r="L48" s="192"/>
      <c r="M48" s="192"/>
      <c r="N48" s="192"/>
      <c r="O48" s="192"/>
    </row>
    <row r="49" spans="1:15" ht="10.5" customHeight="1" thickTop="1" x14ac:dyDescent="0.25">
      <c r="C49" s="2"/>
      <c r="D49" s="2"/>
      <c r="E49" s="2"/>
      <c r="F49" s="2"/>
      <c r="I49" s="191"/>
      <c r="J49" s="191"/>
      <c r="K49" s="202"/>
      <c r="L49" s="192"/>
      <c r="M49" s="192"/>
      <c r="N49" s="192"/>
      <c r="O49" s="192"/>
    </row>
    <row r="50" spans="1:15" ht="15.75" thickBot="1" x14ac:dyDescent="0.3">
      <c r="B50" s="3" t="s">
        <v>53</v>
      </c>
      <c r="I50" s="191"/>
      <c r="J50" s="191"/>
      <c r="K50" s="202"/>
      <c r="L50" s="192"/>
      <c r="M50" s="192"/>
      <c r="N50" s="192"/>
      <c r="O50" s="192"/>
    </row>
    <row r="51" spans="1:15" ht="26.25" customHeight="1" thickBot="1" x14ac:dyDescent="0.3">
      <c r="B51" s="246" t="s">
        <v>68</v>
      </c>
      <c r="C51" s="247"/>
      <c r="D51" s="111">
        <f>SUM(D41:D43)</f>
        <v>10063</v>
      </c>
      <c r="E51" s="111">
        <f>SUM(E41:E43)</f>
        <v>4358</v>
      </c>
      <c r="F51" s="112">
        <f>SUM(E51/D51*100)</f>
        <v>43.307164861373352</v>
      </c>
      <c r="I51" s="191"/>
      <c r="J51" s="191"/>
      <c r="K51" s="202"/>
      <c r="L51" s="192"/>
      <c r="M51" s="192"/>
      <c r="N51" s="192"/>
      <c r="O51" s="192"/>
    </row>
    <row r="52" spans="1:15" ht="15.75" thickBot="1" x14ac:dyDescent="0.3">
      <c r="B52" s="3" t="s">
        <v>58</v>
      </c>
      <c r="I52" s="191"/>
      <c r="J52" s="191"/>
      <c r="K52" s="202"/>
      <c r="L52" s="192"/>
      <c r="M52" s="192"/>
      <c r="N52" s="192"/>
      <c r="O52" s="192"/>
    </row>
    <row r="53" spans="1:15" ht="15.75" thickBot="1" x14ac:dyDescent="0.3">
      <c r="B53" s="228" t="s">
        <v>59</v>
      </c>
      <c r="C53" s="229"/>
      <c r="D53" s="117">
        <f>SUM(D24,D26:D27,D34,D36)</f>
        <v>694</v>
      </c>
      <c r="E53" s="117">
        <f>SUM(E24,E26:E27,E34,E36)</f>
        <v>666</v>
      </c>
      <c r="F53" s="118">
        <f>SUM(E53/D53*100)</f>
        <v>95.96541786743515</v>
      </c>
      <c r="I53" s="191"/>
      <c r="J53" s="191"/>
      <c r="K53" s="202"/>
      <c r="L53" s="192"/>
      <c r="M53" s="192"/>
      <c r="N53" s="192"/>
      <c r="O53" s="192"/>
    </row>
    <row r="54" spans="1:15" ht="15.75" thickBot="1" x14ac:dyDescent="0.3">
      <c r="B54" s="228" t="s">
        <v>67</v>
      </c>
      <c r="C54" s="229"/>
      <c r="D54" s="117">
        <f>SUM(D24,D26:D27)</f>
        <v>551</v>
      </c>
      <c r="E54" s="117">
        <f>SUM(E24,E26:E27)</f>
        <v>525</v>
      </c>
      <c r="F54" s="118">
        <f>SUM(E54/D54*100)</f>
        <v>95.281306715063522</v>
      </c>
      <c r="I54" s="191"/>
      <c r="J54" s="191"/>
      <c r="K54" s="202"/>
      <c r="L54" s="192"/>
      <c r="M54" s="192"/>
      <c r="N54" s="192"/>
      <c r="O54" s="192"/>
    </row>
    <row r="55" spans="1:15" ht="13.5" customHeight="1" x14ac:dyDescent="0.25">
      <c r="A55" s="51"/>
      <c r="B55" s="53" t="s">
        <v>122</v>
      </c>
      <c r="C55" s="53" t="s">
        <v>130</v>
      </c>
      <c r="I55" s="191"/>
      <c r="J55" s="191"/>
      <c r="K55" s="202"/>
      <c r="L55" s="192"/>
      <c r="M55" s="192"/>
      <c r="N55" s="192"/>
      <c r="O55" s="192"/>
    </row>
    <row r="56" spans="1:15" ht="14.25" customHeight="1" x14ac:dyDescent="0.25">
      <c r="A56" s="51"/>
      <c r="B56" s="52" t="s">
        <v>71</v>
      </c>
      <c r="C56" s="53" t="s">
        <v>113</v>
      </c>
      <c r="I56" s="191"/>
      <c r="J56" s="191"/>
      <c r="K56" s="202"/>
      <c r="L56" s="192"/>
      <c r="M56" s="192"/>
      <c r="N56" s="192"/>
      <c r="O56" s="192"/>
    </row>
    <row r="57" spans="1:15" ht="13.5" customHeight="1" x14ac:dyDescent="0.25">
      <c r="A57" s="51"/>
      <c r="B57" s="52">
        <v>2</v>
      </c>
      <c r="C57" s="53" t="s">
        <v>114</v>
      </c>
      <c r="I57" s="191"/>
      <c r="J57" s="191"/>
      <c r="K57" s="202"/>
      <c r="L57" s="192"/>
      <c r="M57" s="192"/>
      <c r="N57" s="192"/>
      <c r="O57" s="192"/>
    </row>
    <row r="58" spans="1:15" ht="12.75" customHeight="1" x14ac:dyDescent="0.25">
      <c r="A58" s="51"/>
      <c r="B58" s="227">
        <v>3</v>
      </c>
      <c r="C58" s="225" t="s">
        <v>116</v>
      </c>
      <c r="D58" s="226"/>
      <c r="I58" s="191"/>
      <c r="J58" s="191"/>
      <c r="K58" s="202"/>
      <c r="L58" s="192"/>
      <c r="M58" s="192"/>
      <c r="N58" s="192"/>
      <c r="O58" s="192"/>
    </row>
    <row r="59" spans="1:15" ht="13.5" customHeight="1" x14ac:dyDescent="0.25">
      <c r="A59" s="51"/>
      <c r="B59" s="52">
        <v>4</v>
      </c>
      <c r="C59" s="53" t="s">
        <v>115</v>
      </c>
      <c r="I59" s="191"/>
      <c r="J59" s="191"/>
      <c r="K59" s="202"/>
      <c r="L59" s="192"/>
      <c r="M59" s="192"/>
      <c r="N59" s="192"/>
      <c r="O59" s="192"/>
    </row>
    <row r="60" spans="1:15" ht="15" customHeight="1" x14ac:dyDescent="0.25">
      <c r="A60" s="51"/>
      <c r="B60" s="227">
        <v>5</v>
      </c>
      <c r="C60" s="225" t="s">
        <v>117</v>
      </c>
      <c r="D60" s="226"/>
      <c r="I60" s="191"/>
      <c r="J60" s="191"/>
      <c r="K60" s="202"/>
      <c r="L60" s="192"/>
      <c r="M60" s="192"/>
      <c r="N60" s="192"/>
      <c r="O60" s="192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7" t="s">
        <v>121</v>
      </c>
    </row>
    <row r="63" spans="1:15" x14ac:dyDescent="0.25">
      <c r="C63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58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8" customWidth="1"/>
    <col min="2" max="2" width="3.28515625" style="68" customWidth="1"/>
    <col min="3" max="3" width="83.7109375" style="68" customWidth="1"/>
    <col min="4" max="4" width="18.42578125" style="68" customWidth="1"/>
    <col min="5" max="5" width="15.42578125" style="68" customWidth="1"/>
    <col min="6" max="6" width="9.28515625" style="68" customWidth="1"/>
    <col min="7" max="7" width="3.85546875" style="68" customWidth="1"/>
    <col min="8" max="8" width="9.42578125" style="68" customWidth="1"/>
    <col min="9" max="9" width="8.7109375" style="68" customWidth="1"/>
    <col min="10" max="16384" width="9.140625" style="68"/>
  </cols>
  <sheetData>
    <row r="1" spans="2:10" x14ac:dyDescent="0.25">
      <c r="B1" s="3" t="s">
        <v>123</v>
      </c>
      <c r="C1" s="2"/>
      <c r="D1" s="2"/>
      <c r="E1" s="2"/>
      <c r="F1" s="2"/>
    </row>
    <row r="2" spans="2:10" ht="15.75" thickBot="1" x14ac:dyDescent="0.3">
      <c r="B2" s="3" t="s">
        <v>124</v>
      </c>
      <c r="C2" s="2"/>
      <c r="D2" s="2"/>
      <c r="E2" s="2"/>
      <c r="F2" s="2"/>
    </row>
    <row r="3" spans="2:10" ht="62.25" customHeight="1" thickTop="1" x14ac:dyDescent="0.25">
      <c r="B3" s="269" t="s">
        <v>12</v>
      </c>
      <c r="C3" s="270"/>
      <c r="D3" s="180" t="s">
        <v>78</v>
      </c>
      <c r="E3" s="181" t="s">
        <v>48</v>
      </c>
      <c r="F3" s="182" t="s">
        <v>84</v>
      </c>
    </row>
    <row r="4" spans="2:10" ht="18.75" customHeight="1" thickBot="1" x14ac:dyDescent="0.3">
      <c r="B4" s="275" t="s">
        <v>50</v>
      </c>
      <c r="C4" s="276"/>
      <c r="D4" s="4">
        <v>30767</v>
      </c>
      <c r="E4" s="4">
        <v>12609</v>
      </c>
      <c r="F4" s="5">
        <f>SUM(E4/D4*100)</f>
        <v>40.982221211037803</v>
      </c>
      <c r="H4" s="193">
        <f>SUM(D5:D6)</f>
        <v>30767</v>
      </c>
      <c r="I4" s="193">
        <f>SUM(E5:E6)</f>
        <v>12609</v>
      </c>
      <c r="J4" s="202" t="s">
        <v>95</v>
      </c>
    </row>
    <row r="5" spans="2:10" ht="15.75" thickTop="1" x14ac:dyDescent="0.25">
      <c r="B5" s="277"/>
      <c r="C5" s="6" t="s">
        <v>17</v>
      </c>
      <c r="D5" s="7">
        <v>6705</v>
      </c>
      <c r="E5" s="7">
        <v>4758</v>
      </c>
      <c r="F5" s="8">
        <f>SUM(E5/D5*100)</f>
        <v>70.961968680089484</v>
      </c>
      <c r="H5" s="195">
        <f>SUM(D5)/D4*100</f>
        <v>21.792829980173561</v>
      </c>
      <c r="I5" s="196">
        <f>SUM(E5)/E4*100</f>
        <v>37.73495122531525</v>
      </c>
      <c r="J5" s="202" t="s">
        <v>96</v>
      </c>
    </row>
    <row r="6" spans="2:10" ht="15.75" thickBot="1" x14ac:dyDescent="0.3">
      <c r="B6" s="264"/>
      <c r="C6" s="67" t="s">
        <v>18</v>
      </c>
      <c r="D6" s="9">
        <v>24062</v>
      </c>
      <c r="E6" s="9">
        <v>7851</v>
      </c>
      <c r="F6" s="10">
        <f>SUM(E6/D6*100)</f>
        <v>32.62821045632117</v>
      </c>
      <c r="H6" s="197">
        <f>SUM(D6)/D4*100</f>
        <v>78.207170019826435</v>
      </c>
      <c r="I6" s="198">
        <f>SUM(E6)/E4*100</f>
        <v>62.26504877468475</v>
      </c>
      <c r="J6" s="202" t="s">
        <v>97</v>
      </c>
    </row>
    <row r="7" spans="2:10" ht="15.75" customHeight="1" thickTop="1" x14ac:dyDescent="0.25">
      <c r="B7" s="278" t="s">
        <v>51</v>
      </c>
      <c r="C7" s="6" t="s">
        <v>19</v>
      </c>
      <c r="D7" s="7">
        <v>41</v>
      </c>
      <c r="E7" s="7">
        <v>11</v>
      </c>
      <c r="F7" s="8">
        <f t="shared" ref="F7:F28" si="0">SUM(E7/D7*100)</f>
        <v>26.829268292682929</v>
      </c>
      <c r="H7" s="195">
        <f>SUM(H5:H6)</f>
        <v>100</v>
      </c>
      <c r="I7" s="196">
        <f>SUM(I5:I6)</f>
        <v>100</v>
      </c>
      <c r="J7" s="202" t="s">
        <v>8</v>
      </c>
    </row>
    <row r="8" spans="2:10" x14ac:dyDescent="0.25">
      <c r="B8" s="279"/>
      <c r="C8" s="11" t="s">
        <v>20</v>
      </c>
      <c r="D8" s="12">
        <v>60</v>
      </c>
      <c r="E8" s="12">
        <v>14</v>
      </c>
      <c r="F8" s="13">
        <f t="shared" si="0"/>
        <v>23.333333333333332</v>
      </c>
      <c r="H8" s="199">
        <f>SUM(D7:D12)</f>
        <v>2733</v>
      </c>
      <c r="I8" s="199">
        <f>SUM(E7:E12)</f>
        <v>1301</v>
      </c>
      <c r="J8" s="202" t="s">
        <v>98</v>
      </c>
    </row>
    <row r="9" spans="2:10" x14ac:dyDescent="0.25">
      <c r="B9" s="279"/>
      <c r="C9" s="11" t="s">
        <v>21</v>
      </c>
      <c r="D9" s="12">
        <v>2307</v>
      </c>
      <c r="E9" s="12">
        <v>1178</v>
      </c>
      <c r="F9" s="13">
        <f t="shared" si="0"/>
        <v>51.061985262245337</v>
      </c>
      <c r="H9" s="70"/>
      <c r="I9" s="191"/>
      <c r="J9" s="202"/>
    </row>
    <row r="10" spans="2:10" x14ac:dyDescent="0.25">
      <c r="B10" s="279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1"/>
      <c r="I10" s="191"/>
      <c r="J10" s="202"/>
    </row>
    <row r="11" spans="2:10" x14ac:dyDescent="0.25">
      <c r="B11" s="279"/>
      <c r="C11" s="11" t="s">
        <v>23</v>
      </c>
      <c r="D11" s="12">
        <v>262</v>
      </c>
      <c r="E11" s="12">
        <v>94</v>
      </c>
      <c r="F11" s="13">
        <f t="shared" si="0"/>
        <v>35.877862595419849</v>
      </c>
      <c r="H11" s="191"/>
      <c r="I11" s="191"/>
      <c r="J11" s="202"/>
    </row>
    <row r="12" spans="2:10" ht="15.75" thickBot="1" x14ac:dyDescent="0.3">
      <c r="B12" s="280"/>
      <c r="C12" s="14" t="s">
        <v>24</v>
      </c>
      <c r="D12" s="15">
        <v>63</v>
      </c>
      <c r="E12" s="15">
        <v>4</v>
      </c>
      <c r="F12" s="16">
        <f t="shared" si="0"/>
        <v>6.3492063492063489</v>
      </c>
    </row>
    <row r="13" spans="2:10" ht="22.5" customHeight="1" thickTop="1" x14ac:dyDescent="0.25">
      <c r="B13" s="281" t="s">
        <v>52</v>
      </c>
      <c r="C13" s="282"/>
      <c r="D13" s="17">
        <v>30060</v>
      </c>
      <c r="E13" s="17">
        <v>11480</v>
      </c>
      <c r="F13" s="18">
        <f t="shared" si="0"/>
        <v>38.190286094477713</v>
      </c>
      <c r="H13" s="190">
        <f>SUM(D4-D13)</f>
        <v>707</v>
      </c>
      <c r="I13" s="190">
        <f>SUM(E4-E13)</f>
        <v>1129</v>
      </c>
      <c r="J13" s="202" t="s">
        <v>100</v>
      </c>
    </row>
    <row r="14" spans="2:10" ht="21.75" customHeight="1" thickBot="1" x14ac:dyDescent="0.3">
      <c r="B14" s="290" t="s">
        <v>25</v>
      </c>
      <c r="C14" s="291"/>
      <c r="D14" s="132">
        <v>19910</v>
      </c>
      <c r="E14" s="132">
        <v>7504</v>
      </c>
      <c r="F14" s="133">
        <f t="shared" si="0"/>
        <v>37.689603214465095</v>
      </c>
      <c r="H14" s="190">
        <f>SUM(D15,D18)</f>
        <v>19910</v>
      </c>
      <c r="I14" s="190">
        <f>SUM(E15,E18)</f>
        <v>7504</v>
      </c>
      <c r="J14" s="202" t="s">
        <v>99</v>
      </c>
    </row>
    <row r="15" spans="2:10" ht="16.5" customHeight="1" thickTop="1" thickBot="1" x14ac:dyDescent="0.3">
      <c r="B15" s="273" t="s">
        <v>26</v>
      </c>
      <c r="C15" s="274"/>
      <c r="D15" s="19">
        <v>16338</v>
      </c>
      <c r="E15" s="19">
        <v>6343</v>
      </c>
      <c r="F15" s="20">
        <f t="shared" si="0"/>
        <v>38.823601420002447</v>
      </c>
      <c r="H15" s="197">
        <f>SUM(D15)/D14*100</f>
        <v>82.059266700150673</v>
      </c>
      <c r="I15" s="197">
        <f>SUM(E15)/E14*100</f>
        <v>84.528251599147126</v>
      </c>
      <c r="J15" s="202" t="s">
        <v>101</v>
      </c>
    </row>
    <row r="16" spans="2:10" x14ac:dyDescent="0.25">
      <c r="B16" s="260"/>
      <c r="C16" s="21" t="s">
        <v>27</v>
      </c>
      <c r="D16" s="22">
        <v>573</v>
      </c>
      <c r="E16" s="22">
        <v>257</v>
      </c>
      <c r="F16" s="23">
        <f t="shared" si="0"/>
        <v>44.851657940663173</v>
      </c>
      <c r="H16" s="197">
        <f>SUM(D15/D13)*100</f>
        <v>54.351297405189626</v>
      </c>
      <c r="I16" s="197">
        <f>SUM(E15/E13)*100</f>
        <v>55.252613240418114</v>
      </c>
      <c r="J16" s="202" t="s">
        <v>102</v>
      </c>
    </row>
    <row r="17" spans="2:10" ht="15.75" thickBot="1" x14ac:dyDescent="0.3">
      <c r="B17" s="261"/>
      <c r="C17" s="24" t="s">
        <v>28</v>
      </c>
      <c r="D17" s="25">
        <v>1255</v>
      </c>
      <c r="E17" s="25">
        <v>531</v>
      </c>
      <c r="F17" s="26">
        <f t="shared" si="0"/>
        <v>42.310756972111548</v>
      </c>
      <c r="H17" s="207">
        <f>SUM(D16:D17)</f>
        <v>1828</v>
      </c>
      <c r="I17" s="207">
        <f>SUM(E16:E17)</f>
        <v>788</v>
      </c>
      <c r="J17" s="202" t="s">
        <v>103</v>
      </c>
    </row>
    <row r="18" spans="2:10" ht="15.75" customHeight="1" thickBot="1" x14ac:dyDescent="0.3">
      <c r="B18" s="262" t="s">
        <v>29</v>
      </c>
      <c r="C18" s="263"/>
      <c r="D18" s="27">
        <v>3572</v>
      </c>
      <c r="E18" s="27">
        <v>1161</v>
      </c>
      <c r="F18" s="28">
        <f t="shared" si="0"/>
        <v>32.502799552071671</v>
      </c>
      <c r="H18" s="190">
        <f>SUM(D15-H17)</f>
        <v>14510</v>
      </c>
      <c r="I18" s="190">
        <f>SUM(E15-I17)</f>
        <v>5555</v>
      </c>
      <c r="J18" s="202" t="s">
        <v>104</v>
      </c>
    </row>
    <row r="19" spans="2:10" x14ac:dyDescent="0.25">
      <c r="B19" s="260"/>
      <c r="C19" s="21" t="s">
        <v>30</v>
      </c>
      <c r="D19" s="22">
        <v>1449</v>
      </c>
      <c r="E19" s="22">
        <v>423</v>
      </c>
      <c r="F19" s="23">
        <f t="shared" si="0"/>
        <v>29.19254658385093</v>
      </c>
      <c r="H19" s="206">
        <f>SUM(D15,D18)</f>
        <v>19910</v>
      </c>
      <c r="I19" s="206">
        <f>SUM(E15,E18)</f>
        <v>7504</v>
      </c>
      <c r="J19" s="202" t="s">
        <v>105</v>
      </c>
    </row>
    <row r="20" spans="2:10" x14ac:dyDescent="0.25">
      <c r="B20" s="261"/>
      <c r="C20" s="11" t="s">
        <v>31</v>
      </c>
      <c r="D20" s="12">
        <v>826</v>
      </c>
      <c r="E20" s="12">
        <v>174</v>
      </c>
      <c r="F20" s="13">
        <f t="shared" si="0"/>
        <v>21.06537530266344</v>
      </c>
      <c r="H20" s="190">
        <f>SUM(D19:D21,D23:D24,D29,D30)</f>
        <v>3572</v>
      </c>
      <c r="I20" s="190">
        <f>SUM(E19:E21,E23:E24,E30)</f>
        <v>1161</v>
      </c>
      <c r="J20" s="202" t="s">
        <v>106</v>
      </c>
    </row>
    <row r="21" spans="2:10" x14ac:dyDescent="0.25">
      <c r="B21" s="261"/>
      <c r="C21" s="11" t="s">
        <v>32</v>
      </c>
      <c r="D21" s="12">
        <v>452</v>
      </c>
      <c r="E21" s="12">
        <v>157</v>
      </c>
      <c r="F21" s="13">
        <f t="shared" si="0"/>
        <v>34.73451327433628</v>
      </c>
      <c r="H21" s="204">
        <f>SUM(H19,D31,D33,D36,H24)</f>
        <v>30060</v>
      </c>
      <c r="I21" s="204">
        <f>SUM(I19,E31,E33,E36,I24)</f>
        <v>11480</v>
      </c>
      <c r="J21" s="202" t="s">
        <v>112</v>
      </c>
    </row>
    <row r="22" spans="2:10" x14ac:dyDescent="0.25">
      <c r="B22" s="261"/>
      <c r="C22" s="74" t="s">
        <v>60</v>
      </c>
      <c r="D22" s="75">
        <v>3</v>
      </c>
      <c r="E22" s="75">
        <v>2</v>
      </c>
      <c r="F22" s="76">
        <f t="shared" si="0"/>
        <v>66.666666666666657</v>
      </c>
      <c r="H22" s="190">
        <f>SUM(D39:D41)</f>
        <v>4307</v>
      </c>
      <c r="I22" s="190">
        <f>SUM(E39:E41)</f>
        <v>1857</v>
      </c>
      <c r="J22" s="202" t="s">
        <v>107</v>
      </c>
    </row>
    <row r="23" spans="2:10" x14ac:dyDescent="0.25">
      <c r="B23" s="261"/>
      <c r="C23" s="11" t="s">
        <v>33</v>
      </c>
      <c r="D23" s="12">
        <v>397</v>
      </c>
      <c r="E23" s="12">
        <v>131</v>
      </c>
      <c r="F23" s="13">
        <f t="shared" si="0"/>
        <v>32.997481108312343</v>
      </c>
      <c r="H23" s="190">
        <f>SUM(D42:D46)</f>
        <v>2624</v>
      </c>
      <c r="I23" s="190">
        <f>SUM(E42,E44,E46)</f>
        <v>550</v>
      </c>
      <c r="J23" s="202" t="s">
        <v>108</v>
      </c>
    </row>
    <row r="24" spans="2:10" ht="16.5" customHeight="1" x14ac:dyDescent="0.25">
      <c r="B24" s="261"/>
      <c r="C24" s="74" t="s">
        <v>61</v>
      </c>
      <c r="D24" s="75">
        <v>260</v>
      </c>
      <c r="E24" s="75">
        <v>248</v>
      </c>
      <c r="F24" s="76">
        <f t="shared" si="0"/>
        <v>95.384615384615387</v>
      </c>
      <c r="H24" s="204">
        <f>SUM(H22:H23)</f>
        <v>6931</v>
      </c>
      <c r="I24" s="204">
        <f>SUM(I22:I23)</f>
        <v>2407</v>
      </c>
      <c r="J24" s="202" t="s">
        <v>109</v>
      </c>
    </row>
    <row r="25" spans="2:10" ht="15.75" customHeight="1" x14ac:dyDescent="0.25">
      <c r="B25" s="261"/>
      <c r="C25" s="219" t="s">
        <v>62</v>
      </c>
      <c r="D25" s="217">
        <v>0</v>
      </c>
      <c r="E25" s="217">
        <v>0</v>
      </c>
      <c r="F25" s="218" t="e">
        <f t="shared" si="0"/>
        <v>#DIV/0!</v>
      </c>
      <c r="H25" s="190">
        <f>SUM(H20-D18)</f>
        <v>0</v>
      </c>
      <c r="I25" s="190">
        <f>SUM(I20-E18)</f>
        <v>0</v>
      </c>
      <c r="J25" s="202"/>
    </row>
    <row r="26" spans="2:10" x14ac:dyDescent="0.25">
      <c r="B26" s="261"/>
      <c r="C26" s="156" t="s">
        <v>34</v>
      </c>
      <c r="D26" s="157">
        <v>0</v>
      </c>
      <c r="E26" s="157">
        <v>0</v>
      </c>
      <c r="F26" s="158" t="e">
        <f t="shared" si="0"/>
        <v>#DIV/0!</v>
      </c>
      <c r="H26" s="190">
        <f>SUM(H21-D13)</f>
        <v>0</v>
      </c>
      <c r="I26" s="190">
        <f>SUM(I21-E13)</f>
        <v>0</v>
      </c>
      <c r="J26" s="202"/>
    </row>
    <row r="27" spans="2:10" ht="17.25" customHeight="1" x14ac:dyDescent="0.25">
      <c r="B27" s="261"/>
      <c r="C27" s="156" t="s">
        <v>44</v>
      </c>
      <c r="D27" s="157">
        <v>0</v>
      </c>
      <c r="E27" s="157">
        <v>0</v>
      </c>
      <c r="F27" s="158" t="e">
        <f t="shared" si="0"/>
        <v>#DIV/0!</v>
      </c>
      <c r="H27" s="201">
        <f>SUM(D19:D21,D23:D30)</f>
        <v>3572</v>
      </c>
      <c r="I27" s="201">
        <f>SUM(E19:E21,E23:E30)</f>
        <v>1161</v>
      </c>
      <c r="J27" s="202" t="s">
        <v>110</v>
      </c>
    </row>
    <row r="28" spans="2:10" ht="16.5" customHeight="1" x14ac:dyDescent="0.25">
      <c r="B28" s="261"/>
      <c r="C28" s="156" t="s">
        <v>45</v>
      </c>
      <c r="D28" s="157">
        <v>0</v>
      </c>
      <c r="E28" s="157">
        <v>0</v>
      </c>
      <c r="F28" s="158" t="e">
        <f t="shared" si="0"/>
        <v>#DIV/0!</v>
      </c>
      <c r="H28" s="197">
        <f>SUM(D18)/D14*100</f>
        <v>17.94073329984932</v>
      </c>
      <c r="I28" s="197">
        <f>SUM(E18)/E14*100</f>
        <v>15.471748400852878</v>
      </c>
      <c r="J28" s="202" t="s">
        <v>111</v>
      </c>
    </row>
    <row r="29" spans="2:10" ht="32.25" customHeight="1" x14ac:dyDescent="0.25">
      <c r="B29" s="261"/>
      <c r="C29" s="42" t="s">
        <v>63</v>
      </c>
      <c r="D29" s="43">
        <v>49</v>
      </c>
      <c r="E29" s="59"/>
      <c r="F29" s="44" t="s">
        <v>55</v>
      </c>
      <c r="H29" s="205">
        <f>SUM(H15,H28)</f>
        <v>100</v>
      </c>
      <c r="I29" s="205">
        <f>SUM(I15,I28)</f>
        <v>100</v>
      </c>
      <c r="J29" s="202"/>
    </row>
    <row r="30" spans="2:10" ht="18.75" customHeight="1" thickBot="1" x14ac:dyDescent="0.3">
      <c r="B30" s="264"/>
      <c r="C30" s="14" t="s">
        <v>35</v>
      </c>
      <c r="D30" s="15">
        <v>139</v>
      </c>
      <c r="E30" s="15">
        <v>28</v>
      </c>
      <c r="F30" s="16">
        <f t="shared" ref="F30:F42" si="1">SUM(E30/D30*100)</f>
        <v>20.14388489208633</v>
      </c>
    </row>
    <row r="31" spans="2:10" ht="16.5" customHeight="1" thickTop="1" x14ac:dyDescent="0.25">
      <c r="B31" s="265" t="s">
        <v>66</v>
      </c>
      <c r="C31" s="266"/>
      <c r="D31" s="124">
        <v>277</v>
      </c>
      <c r="E31" s="124">
        <v>101</v>
      </c>
      <c r="F31" s="125">
        <f t="shared" si="1"/>
        <v>36.462093862815884</v>
      </c>
    </row>
    <row r="32" spans="2:10" ht="17.25" customHeight="1" x14ac:dyDescent="0.25">
      <c r="B32" s="267" t="s">
        <v>64</v>
      </c>
      <c r="C32" s="268"/>
      <c r="D32" s="122">
        <v>31</v>
      </c>
      <c r="E32" s="122">
        <v>31</v>
      </c>
      <c r="F32" s="123">
        <f t="shared" si="1"/>
        <v>100</v>
      </c>
    </row>
    <row r="33" spans="2:6" ht="18" customHeight="1" x14ac:dyDescent="0.25">
      <c r="B33" s="258" t="s">
        <v>54</v>
      </c>
      <c r="C33" s="259"/>
      <c r="D33" s="126">
        <v>2762</v>
      </c>
      <c r="E33" s="126">
        <v>1454</v>
      </c>
      <c r="F33" s="127">
        <f t="shared" si="1"/>
        <v>52.643012309920344</v>
      </c>
    </row>
    <row r="34" spans="2:6" ht="19.5" customHeight="1" x14ac:dyDescent="0.25">
      <c r="B34" s="230" t="s">
        <v>65</v>
      </c>
      <c r="C34" s="231"/>
      <c r="D34" s="217">
        <v>0</v>
      </c>
      <c r="E34" s="217">
        <v>0</v>
      </c>
      <c r="F34" s="218" t="e">
        <f t="shared" si="1"/>
        <v>#DIV/0!</v>
      </c>
    </row>
    <row r="35" spans="2:6" ht="18" customHeight="1" thickBot="1" x14ac:dyDescent="0.3">
      <c r="B35" s="238" t="s">
        <v>49</v>
      </c>
      <c r="C35" s="239"/>
      <c r="D35" s="128">
        <v>0</v>
      </c>
      <c r="E35" s="128">
        <v>0</v>
      </c>
      <c r="F35" s="129" t="e">
        <f t="shared" si="1"/>
        <v>#DIV/0!</v>
      </c>
    </row>
    <row r="36" spans="2:6" ht="17.25" customHeight="1" thickTop="1" x14ac:dyDescent="0.25">
      <c r="B36" s="288" t="s">
        <v>36</v>
      </c>
      <c r="C36" s="289"/>
      <c r="D36" s="130">
        <v>180</v>
      </c>
      <c r="E36" s="130">
        <v>14</v>
      </c>
      <c r="F36" s="131">
        <f t="shared" si="1"/>
        <v>7.7777777777777777</v>
      </c>
    </row>
    <row r="37" spans="2:6" ht="18" customHeight="1" thickBot="1" x14ac:dyDescent="0.3">
      <c r="B37" s="242" t="s">
        <v>46</v>
      </c>
      <c r="C37" s="243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44" t="s">
        <v>37</v>
      </c>
      <c r="C38" s="245"/>
      <c r="D38" s="132">
        <v>0</v>
      </c>
      <c r="E38" s="132">
        <v>0</v>
      </c>
      <c r="F38" s="133" t="e">
        <f t="shared" si="1"/>
        <v>#DIV/0!</v>
      </c>
    </row>
    <row r="39" spans="2:6" ht="32.25" customHeight="1" thickTop="1" thickBot="1" x14ac:dyDescent="0.3">
      <c r="B39" s="286" t="s">
        <v>38</v>
      </c>
      <c r="C39" s="287"/>
      <c r="D39" s="148">
        <v>212</v>
      </c>
      <c r="E39" s="148">
        <v>110</v>
      </c>
      <c r="F39" s="149">
        <f t="shared" si="1"/>
        <v>51.886792452830186</v>
      </c>
    </row>
    <row r="40" spans="2:6" ht="15.75" customHeight="1" thickBot="1" x14ac:dyDescent="0.3">
      <c r="B40" s="285" t="s">
        <v>39</v>
      </c>
      <c r="C40" s="247"/>
      <c r="D40" s="148">
        <v>1685</v>
      </c>
      <c r="E40" s="148">
        <v>736</v>
      </c>
      <c r="F40" s="149">
        <f t="shared" si="1"/>
        <v>43.679525222551931</v>
      </c>
    </row>
    <row r="41" spans="2:6" ht="15.75" customHeight="1" thickBot="1" x14ac:dyDescent="0.3">
      <c r="B41" s="283" t="s">
        <v>40</v>
      </c>
      <c r="C41" s="284"/>
      <c r="D41" s="150">
        <v>2410</v>
      </c>
      <c r="E41" s="150">
        <v>1011</v>
      </c>
      <c r="F41" s="151">
        <f t="shared" si="1"/>
        <v>41.950207468879668</v>
      </c>
    </row>
    <row r="42" spans="2:6" ht="15.75" customHeight="1" thickTop="1" x14ac:dyDescent="0.25">
      <c r="B42" s="254" t="s">
        <v>41</v>
      </c>
      <c r="C42" s="255"/>
      <c r="D42" s="25">
        <v>19</v>
      </c>
      <c r="E42" s="25">
        <v>16</v>
      </c>
      <c r="F42" s="26">
        <f t="shared" si="1"/>
        <v>84.210526315789465</v>
      </c>
    </row>
    <row r="43" spans="2:6" ht="15" customHeight="1" x14ac:dyDescent="0.25">
      <c r="B43" s="232" t="s">
        <v>56</v>
      </c>
      <c r="C43" s="233"/>
      <c r="D43" s="39">
        <v>536</v>
      </c>
      <c r="E43" s="57"/>
      <c r="F43" s="41" t="s">
        <v>55</v>
      </c>
    </row>
    <row r="44" spans="2:6" ht="15" customHeight="1" x14ac:dyDescent="0.25">
      <c r="B44" s="256" t="s">
        <v>42</v>
      </c>
      <c r="C44" s="257"/>
      <c r="D44" s="25">
        <v>145</v>
      </c>
      <c r="E44" s="25">
        <v>17</v>
      </c>
      <c r="F44" s="26">
        <f>SUM(E44/D44*100)</f>
        <v>11.724137931034482</v>
      </c>
    </row>
    <row r="45" spans="2:6" ht="15" customHeight="1" x14ac:dyDescent="0.25">
      <c r="B45" s="234" t="s">
        <v>57</v>
      </c>
      <c r="C45" s="235"/>
      <c r="D45" s="40">
        <v>168</v>
      </c>
      <c r="E45" s="58"/>
      <c r="F45" s="45" t="s">
        <v>55</v>
      </c>
    </row>
    <row r="46" spans="2:6" ht="15.75" customHeight="1" thickBot="1" x14ac:dyDescent="0.3">
      <c r="B46" s="236" t="s">
        <v>43</v>
      </c>
      <c r="C46" s="237"/>
      <c r="D46" s="9">
        <v>1756</v>
      </c>
      <c r="E46" s="9">
        <v>517</v>
      </c>
      <c r="F46" s="10">
        <f>SUM(E46/D46*100)</f>
        <v>29.441913439635535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46" t="s">
        <v>68</v>
      </c>
      <c r="C49" s="247"/>
      <c r="D49" s="145">
        <f>SUM(D39:D41)</f>
        <v>4307</v>
      </c>
      <c r="E49" s="145">
        <f>SUM(E39:E41)</f>
        <v>1857</v>
      </c>
      <c r="F49" s="146">
        <f>SUM(E49/D49*100)</f>
        <v>43.115857905734849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28" t="s">
        <v>59</v>
      </c>
      <c r="C51" s="229"/>
      <c r="D51" s="117">
        <f>SUM(D22,D24:D25,D32,D34)</f>
        <v>294</v>
      </c>
      <c r="E51" s="117">
        <f>SUM(E22,E24:E25,E32,E34)</f>
        <v>281</v>
      </c>
      <c r="F51" s="118">
        <f>SUM(E51/D51*100)</f>
        <v>95.578231292517003</v>
      </c>
    </row>
    <row r="52" spans="2:6" ht="15.75" customHeight="1" thickBot="1" x14ac:dyDescent="0.3">
      <c r="B52" s="228" t="s">
        <v>67</v>
      </c>
      <c r="C52" s="229"/>
      <c r="D52" s="117">
        <f>SUM(D22,D24:D25)</f>
        <v>263</v>
      </c>
      <c r="E52" s="117">
        <f>SUM(E22,E24:E25)</f>
        <v>250</v>
      </c>
      <c r="F52" s="118">
        <f>SUM(E52/D52*100)</f>
        <v>95.057034220532316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 - IX 2025 roku.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1" customWidth="1"/>
    <col min="2" max="2" width="3" style="71" customWidth="1"/>
    <col min="3" max="3" width="81.5703125" style="71" customWidth="1"/>
    <col min="4" max="4" width="6.42578125" style="71" customWidth="1"/>
    <col min="5" max="5" width="7.28515625" style="71" customWidth="1"/>
    <col min="6" max="6" width="6.5703125" style="71" customWidth="1"/>
    <col min="7" max="7" width="7" style="71" customWidth="1"/>
    <col min="8" max="8" width="3.28515625" style="71" customWidth="1"/>
    <col min="9" max="10" width="6.140625" style="71" customWidth="1"/>
    <col min="11" max="11" width="5" style="71" customWidth="1"/>
    <col min="12" max="12" width="4.5703125" style="71" customWidth="1"/>
    <col min="13" max="14" width="9.140625" style="71"/>
    <col min="15" max="15" width="4.42578125" style="71" customWidth="1"/>
    <col min="16" max="16" width="7" style="71" customWidth="1"/>
    <col min="17" max="17" width="6.5703125" style="71" customWidth="1"/>
    <col min="18" max="16384" width="9.140625" style="71"/>
  </cols>
  <sheetData>
    <row r="1" spans="2:18" ht="12.75" customHeight="1" thickBot="1" x14ac:dyDescent="0.25">
      <c r="B1" s="31" t="s">
        <v>125</v>
      </c>
      <c r="C1" s="2"/>
      <c r="D1" s="2"/>
      <c r="E1" s="2"/>
      <c r="F1" s="2"/>
      <c r="G1" s="2"/>
    </row>
    <row r="2" spans="2:18" ht="13.5" thickTop="1" x14ac:dyDescent="0.2">
      <c r="B2" s="296" t="s">
        <v>12</v>
      </c>
      <c r="C2" s="297"/>
      <c r="D2" s="302" t="s">
        <v>13</v>
      </c>
      <c r="E2" s="297"/>
      <c r="F2" s="292" t="s">
        <v>15</v>
      </c>
      <c r="G2" s="293"/>
    </row>
    <row r="3" spans="2:18" ht="13.5" thickBot="1" x14ac:dyDescent="0.25">
      <c r="B3" s="298"/>
      <c r="C3" s="299"/>
      <c r="D3" s="303" t="s">
        <v>14</v>
      </c>
      <c r="E3" s="304"/>
      <c r="F3" s="294" t="s">
        <v>16</v>
      </c>
      <c r="G3" s="295"/>
    </row>
    <row r="4" spans="2:18" ht="13.5" thickBot="1" x14ac:dyDescent="0.25">
      <c r="B4" s="300"/>
      <c r="C4" s="301"/>
      <c r="D4" s="184" t="s">
        <v>8</v>
      </c>
      <c r="E4" s="185" t="s">
        <v>9</v>
      </c>
      <c r="F4" s="184" t="s">
        <v>8</v>
      </c>
      <c r="G4" s="186" t="s">
        <v>9</v>
      </c>
    </row>
    <row r="5" spans="2:18" ht="17.25" customHeight="1" thickTop="1" thickBot="1" x14ac:dyDescent="0.25">
      <c r="B5" s="275" t="s">
        <v>50</v>
      </c>
      <c r="C5" s="276"/>
      <c r="D5" s="94">
        <f>SUM('A-I b.ogół. i do 30r.ż.'!E6)</f>
        <v>26557</v>
      </c>
      <c r="E5" s="4">
        <f>SUM('A-II w tym kobiety'!E4)</f>
        <v>12609</v>
      </c>
      <c r="F5" s="46">
        <v>16310</v>
      </c>
      <c r="G5" s="46">
        <v>7491</v>
      </c>
      <c r="I5" s="193">
        <f>SUM(D6:D7)</f>
        <v>26557</v>
      </c>
      <c r="J5" s="193">
        <f>SUM(E6:E7)</f>
        <v>12609</v>
      </c>
      <c r="K5" s="202" t="s">
        <v>95</v>
      </c>
      <c r="P5" s="193">
        <f>SUM(F6:F7)</f>
        <v>16310</v>
      </c>
      <c r="Q5" s="193">
        <f>SUM(G6:G7)</f>
        <v>7491</v>
      </c>
      <c r="R5" s="202" t="s">
        <v>95</v>
      </c>
    </row>
    <row r="6" spans="2:18" ht="15.75" customHeight="1" thickTop="1" x14ac:dyDescent="0.2">
      <c r="B6" s="277"/>
      <c r="C6" s="6" t="s">
        <v>17</v>
      </c>
      <c r="D6" s="95">
        <f>SUM('A-I b.ogół. i do 30r.ż.'!E7)</f>
        <v>9949</v>
      </c>
      <c r="E6" s="7">
        <f>SUM('A-II w tym kobiety'!E5)</f>
        <v>4758</v>
      </c>
      <c r="F6" s="32">
        <v>7516</v>
      </c>
      <c r="G6" s="32">
        <v>3417</v>
      </c>
      <c r="I6" s="195">
        <f>SUM(D6)/D5*100</f>
        <v>37.462815830101292</v>
      </c>
      <c r="J6" s="196">
        <f>SUM(E6)/E5*100</f>
        <v>37.73495122531525</v>
      </c>
      <c r="K6" s="202" t="s">
        <v>96</v>
      </c>
      <c r="L6" s="72"/>
      <c r="P6" s="195">
        <f>SUM(F6)/F5*100</f>
        <v>46.082158185162477</v>
      </c>
      <c r="Q6" s="196">
        <f>SUM(G6)/G5*100</f>
        <v>45.614737685222266</v>
      </c>
      <c r="R6" s="202" t="s">
        <v>96</v>
      </c>
    </row>
    <row r="7" spans="2:18" ht="15.75" customHeight="1" thickBot="1" x14ac:dyDescent="0.25">
      <c r="B7" s="264"/>
      <c r="C7" s="67" t="s">
        <v>18</v>
      </c>
      <c r="D7" s="96">
        <f>SUM('A-I b.ogół. i do 30r.ż.'!E8)</f>
        <v>16608</v>
      </c>
      <c r="E7" s="9">
        <f>SUM('A-II w tym kobiety'!E6)</f>
        <v>7851</v>
      </c>
      <c r="F7" s="33">
        <v>8794</v>
      </c>
      <c r="G7" s="33">
        <v>4074</v>
      </c>
      <c r="I7" s="197">
        <f>SUM(D7)/D5*100</f>
        <v>62.537184169898708</v>
      </c>
      <c r="J7" s="198">
        <f>SUM(E7)/E5*100</f>
        <v>62.26504877468475</v>
      </c>
      <c r="K7" s="202" t="s">
        <v>97</v>
      </c>
      <c r="L7" s="69"/>
      <c r="P7" s="197">
        <f>SUM(F7)/F5*100</f>
        <v>53.917841814837516</v>
      </c>
      <c r="Q7" s="198">
        <f>SUM(G7)/G5*100</f>
        <v>54.385262314777741</v>
      </c>
      <c r="R7" s="202" t="s">
        <v>97</v>
      </c>
    </row>
    <row r="8" spans="2:18" ht="13.5" customHeight="1" thickTop="1" x14ac:dyDescent="0.2">
      <c r="B8" s="278" t="s">
        <v>51</v>
      </c>
      <c r="C8" s="6" t="s">
        <v>19</v>
      </c>
      <c r="D8" s="95">
        <f>SUM('A-I b.ogół. i do 30r.ż.'!E9)</f>
        <v>18</v>
      </c>
      <c r="E8" s="7">
        <f>SUM('A-II w tym kobiety'!E7)</f>
        <v>11</v>
      </c>
      <c r="F8" s="32">
        <v>12</v>
      </c>
      <c r="G8" s="32">
        <v>6</v>
      </c>
      <c r="I8" s="195">
        <f>SUM(I6:I7)</f>
        <v>100</v>
      </c>
      <c r="J8" s="196">
        <f>SUM(J6:J7)</f>
        <v>100</v>
      </c>
      <c r="K8" s="202" t="s">
        <v>8</v>
      </c>
      <c r="L8" s="69"/>
      <c r="P8" s="195">
        <f>SUM(P6:P7)</f>
        <v>100</v>
      </c>
      <c r="Q8" s="196">
        <f>SUM(Q6:Q7)</f>
        <v>100</v>
      </c>
      <c r="R8" s="202" t="s">
        <v>8</v>
      </c>
    </row>
    <row r="9" spans="2:18" ht="15" customHeight="1" x14ac:dyDescent="0.2">
      <c r="B9" s="279"/>
      <c r="C9" s="11" t="s">
        <v>20</v>
      </c>
      <c r="D9" s="97">
        <f>SUM('A-I b.ogół. i do 30r.ż.'!E10)</f>
        <v>23</v>
      </c>
      <c r="E9" s="12">
        <f>SUM('A-II w tym kobiety'!E8)</f>
        <v>14</v>
      </c>
      <c r="F9" s="34">
        <v>12</v>
      </c>
      <c r="G9" s="34">
        <v>7</v>
      </c>
      <c r="I9" s="199">
        <f>SUM(D8:D13)</f>
        <v>2280</v>
      </c>
      <c r="J9" s="199">
        <f>SUM(E8:E13)</f>
        <v>1301</v>
      </c>
      <c r="K9" s="202" t="s">
        <v>98</v>
      </c>
      <c r="L9" s="69"/>
      <c r="P9" s="199">
        <f>SUM(F8:F13)</f>
        <v>1421</v>
      </c>
      <c r="Q9" s="199">
        <f>SUM(G8:G13)</f>
        <v>788</v>
      </c>
      <c r="R9" s="202" t="s">
        <v>98</v>
      </c>
    </row>
    <row r="10" spans="2:18" ht="15" x14ac:dyDescent="0.2">
      <c r="B10" s="279"/>
      <c r="C10" s="11" t="s">
        <v>21</v>
      </c>
      <c r="D10" s="97">
        <f>SUM('A-I b.ogół. i do 30r.ż.'!E11)</f>
        <v>1814</v>
      </c>
      <c r="E10" s="12">
        <f>SUM('A-II w tym kobiety'!E9)</f>
        <v>1178</v>
      </c>
      <c r="F10" s="34">
        <v>1146</v>
      </c>
      <c r="G10" s="34">
        <v>730</v>
      </c>
      <c r="I10" s="70"/>
      <c r="J10" s="191"/>
      <c r="K10" s="202"/>
      <c r="L10" s="69"/>
      <c r="P10" s="70"/>
      <c r="Q10" s="191"/>
      <c r="R10" s="202"/>
    </row>
    <row r="11" spans="2:18" ht="15" customHeight="1" x14ac:dyDescent="0.2">
      <c r="B11" s="279"/>
      <c r="C11" s="11" t="s">
        <v>22</v>
      </c>
      <c r="D11" s="97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1"/>
      <c r="J11" s="191"/>
      <c r="K11" s="202"/>
      <c r="L11" s="69"/>
      <c r="P11" s="191"/>
      <c r="Q11" s="191"/>
      <c r="R11" s="202"/>
    </row>
    <row r="12" spans="2:18" ht="15" customHeight="1" x14ac:dyDescent="0.2">
      <c r="B12" s="279"/>
      <c r="C12" s="11" t="s">
        <v>23</v>
      </c>
      <c r="D12" s="97">
        <f>SUM('A-I b.ogół. i do 30r.ż.'!E13)</f>
        <v>417</v>
      </c>
      <c r="E12" s="12">
        <f>SUM('A-II w tym kobiety'!E11)</f>
        <v>94</v>
      </c>
      <c r="F12" s="34">
        <v>248</v>
      </c>
      <c r="G12" s="34">
        <v>43</v>
      </c>
      <c r="I12" s="191"/>
      <c r="J12" s="191"/>
      <c r="K12" s="202"/>
      <c r="L12" s="69"/>
      <c r="P12" s="191"/>
      <c r="Q12" s="191"/>
      <c r="R12" s="202"/>
    </row>
    <row r="13" spans="2:18" ht="15.75" customHeight="1" thickBot="1" x14ac:dyDescent="0.3">
      <c r="B13" s="280"/>
      <c r="C13" s="14" t="s">
        <v>24</v>
      </c>
      <c r="D13" s="98">
        <f>SUM('A-I b.ogół. i do 30r.ż.'!E14)</f>
        <v>8</v>
      </c>
      <c r="E13" s="15">
        <f>SUM('A-II w tym kobiety'!E12)</f>
        <v>4</v>
      </c>
      <c r="F13" s="37">
        <v>3</v>
      </c>
      <c r="G13" s="37">
        <v>2</v>
      </c>
      <c r="I13" s="68"/>
      <c r="J13" s="68"/>
      <c r="K13" s="68"/>
      <c r="L13" s="69"/>
      <c r="P13" s="68"/>
      <c r="Q13" s="68"/>
      <c r="R13" s="68"/>
    </row>
    <row r="14" spans="2:18" ht="20.25" customHeight="1" thickTop="1" x14ac:dyDescent="0.2">
      <c r="B14" s="281" t="s">
        <v>52</v>
      </c>
      <c r="C14" s="282"/>
      <c r="D14" s="47">
        <f>SUM('A-I b.ogół. i do 30r.ż.'!E15)</f>
        <v>24101</v>
      </c>
      <c r="E14" s="17">
        <f>SUM('A-II w tym kobiety'!E13)</f>
        <v>11480</v>
      </c>
      <c r="F14" s="93">
        <v>14053</v>
      </c>
      <c r="G14" s="47">
        <v>6492</v>
      </c>
      <c r="I14" s="190">
        <f>SUM(D5-D14)</f>
        <v>2456</v>
      </c>
      <c r="J14" s="190">
        <f>SUM(E5-E14)</f>
        <v>1129</v>
      </c>
      <c r="K14" s="202" t="s">
        <v>100</v>
      </c>
      <c r="L14" s="72"/>
      <c r="P14" s="190">
        <f>SUM(D5-F14)</f>
        <v>12504</v>
      </c>
      <c r="Q14" s="190">
        <f>SUM(L5-G14)</f>
        <v>-6492</v>
      </c>
      <c r="R14" s="202" t="s">
        <v>100</v>
      </c>
    </row>
    <row r="15" spans="2:18" ht="14.25" customHeight="1" thickBot="1" x14ac:dyDescent="0.25">
      <c r="B15" s="290" t="s">
        <v>25</v>
      </c>
      <c r="C15" s="291"/>
      <c r="D15" s="134">
        <f>SUM('A-I b.ogół. i do 30r.ż.'!E16)</f>
        <v>15925</v>
      </c>
      <c r="E15" s="132">
        <f>SUM('A-II w tym kobiety'!E14)</f>
        <v>7504</v>
      </c>
      <c r="F15" s="135">
        <v>8825</v>
      </c>
      <c r="G15" s="135">
        <v>4033</v>
      </c>
      <c r="I15" s="190">
        <f>SUM(D16,D19)</f>
        <v>15925</v>
      </c>
      <c r="J15" s="190">
        <f>SUM(E16,E19)</f>
        <v>7504</v>
      </c>
      <c r="K15" s="202" t="s">
        <v>99</v>
      </c>
      <c r="P15" s="190">
        <f>SUM(F16,F19)</f>
        <v>8825</v>
      </c>
      <c r="Q15" s="190">
        <f>SUM(G16,G19)</f>
        <v>4033</v>
      </c>
      <c r="R15" s="202" t="s">
        <v>99</v>
      </c>
    </row>
    <row r="16" spans="2:18" ht="14.25" customHeight="1" thickTop="1" thickBot="1" x14ac:dyDescent="0.25">
      <c r="B16" s="273" t="s">
        <v>26</v>
      </c>
      <c r="C16" s="274"/>
      <c r="D16" s="99">
        <f>SUM('A-I b.ogół. i do 30r.ż.'!E17)</f>
        <v>13404</v>
      </c>
      <c r="E16" s="19">
        <f>SUM('A-II w tym kobiety'!E15)</f>
        <v>6343</v>
      </c>
      <c r="F16" s="35">
        <v>7623</v>
      </c>
      <c r="G16" s="35">
        <v>3531</v>
      </c>
      <c r="I16" s="197">
        <f>SUM(D16)/D15*100</f>
        <v>84.169544740973308</v>
      </c>
      <c r="J16" s="197">
        <f>SUM(E16)/E15*100</f>
        <v>84.528251599147126</v>
      </c>
      <c r="K16" s="202" t="s">
        <v>101</v>
      </c>
      <c r="P16" s="197">
        <f>SUM(F16)/F15*100</f>
        <v>86.379603399433421</v>
      </c>
      <c r="Q16" s="197">
        <f>SUM(G16)/G15*100</f>
        <v>87.552690304983884</v>
      </c>
      <c r="R16" s="202" t="s">
        <v>101</v>
      </c>
    </row>
    <row r="17" spans="2:18" ht="15" customHeight="1" x14ac:dyDescent="0.2">
      <c r="B17" s="260"/>
      <c r="C17" s="21" t="s">
        <v>27</v>
      </c>
      <c r="D17" s="100">
        <f>SUM('A-I b.ogół. i do 30r.ż.'!E18)</f>
        <v>788</v>
      </c>
      <c r="E17" s="22">
        <f>SUM('A-II w tym kobiety'!E16)</f>
        <v>257</v>
      </c>
      <c r="F17" s="36">
        <v>321</v>
      </c>
      <c r="G17" s="36">
        <v>86</v>
      </c>
      <c r="I17" s="197">
        <f>SUM(D16/D14)*100</f>
        <v>55.615949545662005</v>
      </c>
      <c r="J17" s="197">
        <f>SUM(E16/E14)*100</f>
        <v>55.252613240418114</v>
      </c>
      <c r="K17" s="202" t="s">
        <v>102</v>
      </c>
      <c r="P17" s="197">
        <f>SUM(F16/F14)*100</f>
        <v>54.24464527147228</v>
      </c>
      <c r="Q17" s="197">
        <f>SUM(G16/G14)*100</f>
        <v>54.390018484288348</v>
      </c>
      <c r="R17" s="202" t="s">
        <v>102</v>
      </c>
    </row>
    <row r="18" spans="2:18" ht="15.75" customHeight="1" thickBot="1" x14ac:dyDescent="0.25">
      <c r="B18" s="261"/>
      <c r="C18" s="24" t="s">
        <v>28</v>
      </c>
      <c r="D18" s="101">
        <f>SUM('A-I b.ogół. i do 30r.ż.'!E19)</f>
        <v>1164</v>
      </c>
      <c r="E18" s="25">
        <f>SUM('A-II w tym kobiety'!E17)</f>
        <v>531</v>
      </c>
      <c r="F18" s="48">
        <v>730</v>
      </c>
      <c r="G18" s="48">
        <v>330</v>
      </c>
      <c r="I18" s="207">
        <f>SUM(D17:D18)</f>
        <v>1952</v>
      </c>
      <c r="J18" s="207">
        <f>SUM(E17:E18)</f>
        <v>788</v>
      </c>
      <c r="K18" s="202" t="s">
        <v>103</v>
      </c>
      <c r="P18" s="207">
        <f>SUM(F17:F18)</f>
        <v>1051</v>
      </c>
      <c r="Q18" s="207">
        <f>SUM(G17:G18)</f>
        <v>416</v>
      </c>
      <c r="R18" s="202" t="s">
        <v>103</v>
      </c>
    </row>
    <row r="19" spans="2:18" ht="13.5" customHeight="1" thickBot="1" x14ac:dyDescent="0.25">
      <c r="B19" s="262" t="s">
        <v>29</v>
      </c>
      <c r="C19" s="263"/>
      <c r="D19" s="102">
        <f>SUM('A-I b.ogół. i do 30r.ż.'!E20)</f>
        <v>2521</v>
      </c>
      <c r="E19" s="27">
        <f>SUM('A-II w tym kobiety'!E18)</f>
        <v>1161</v>
      </c>
      <c r="F19" s="49">
        <v>1202</v>
      </c>
      <c r="G19" s="49">
        <v>502</v>
      </c>
      <c r="I19" s="190">
        <f>SUM(D16-I18)</f>
        <v>11452</v>
      </c>
      <c r="J19" s="190">
        <f>SUM(E16-J18)</f>
        <v>5555</v>
      </c>
      <c r="K19" s="202" t="s">
        <v>104</v>
      </c>
      <c r="P19" s="190">
        <f>SUM(F16-F18)</f>
        <v>6893</v>
      </c>
      <c r="Q19" s="190">
        <f>SUM(G16-Q18)</f>
        <v>3115</v>
      </c>
      <c r="R19" s="202" t="s">
        <v>104</v>
      </c>
    </row>
    <row r="20" spans="2:18" ht="15" customHeight="1" x14ac:dyDescent="0.2">
      <c r="B20" s="260"/>
      <c r="C20" s="21" t="s">
        <v>30</v>
      </c>
      <c r="D20" s="100">
        <f>SUM('A-I b.ogół. i do 30r.ż.'!E21)</f>
        <v>745</v>
      </c>
      <c r="E20" s="22">
        <f>SUM('A-II w tym kobiety'!E19)</f>
        <v>423</v>
      </c>
      <c r="F20" s="36">
        <v>398</v>
      </c>
      <c r="G20" s="36">
        <v>207</v>
      </c>
      <c r="I20" s="206">
        <f>SUM(D16,D19)</f>
        <v>15925</v>
      </c>
      <c r="J20" s="206">
        <f>SUM(E16,E19)</f>
        <v>7504</v>
      </c>
      <c r="K20" s="202" t="s">
        <v>105</v>
      </c>
      <c r="P20" s="206">
        <f>SUM(F16,F19)</f>
        <v>8825</v>
      </c>
      <c r="Q20" s="206">
        <f>SUM(G16,G19)</f>
        <v>4033</v>
      </c>
      <c r="R20" s="202" t="s">
        <v>105</v>
      </c>
    </row>
    <row r="21" spans="2:18" ht="15" customHeight="1" x14ac:dyDescent="0.2">
      <c r="B21" s="261"/>
      <c r="C21" s="11" t="s">
        <v>31</v>
      </c>
      <c r="D21" s="97">
        <f>SUM('A-I b.ogół. i do 30r.ż.'!E22)</f>
        <v>264</v>
      </c>
      <c r="E21" s="12">
        <f>SUM('A-II w tym kobiety'!E20)</f>
        <v>174</v>
      </c>
      <c r="F21" s="34">
        <v>129</v>
      </c>
      <c r="G21" s="34">
        <v>77</v>
      </c>
      <c r="I21" s="190">
        <f>SUM(D20:D22,D24:D25,D30,D31)</f>
        <v>2521</v>
      </c>
      <c r="J21" s="190">
        <f>SUM(E20:E22,E24:E25,E31)</f>
        <v>1161</v>
      </c>
      <c r="K21" s="202" t="s">
        <v>106</v>
      </c>
      <c r="P21" s="190">
        <f>SUM(F20:F22,F24:F25,F30,F31)</f>
        <v>1202</v>
      </c>
      <c r="Q21" s="190">
        <f>SUM(G20:G22,G24:G25,G31)</f>
        <v>502</v>
      </c>
      <c r="R21" s="202" t="s">
        <v>106</v>
      </c>
    </row>
    <row r="22" spans="2:18" ht="15" customHeight="1" x14ac:dyDescent="0.2">
      <c r="B22" s="261"/>
      <c r="C22" s="11" t="s">
        <v>32</v>
      </c>
      <c r="D22" s="97">
        <f>SUM('A-I b.ogół. i do 30r.ż.'!E23)</f>
        <v>506</v>
      </c>
      <c r="E22" s="12">
        <f>SUM('A-II w tym kobiety'!E21)</f>
        <v>157</v>
      </c>
      <c r="F22" s="34">
        <v>202</v>
      </c>
      <c r="G22" s="34">
        <v>47</v>
      </c>
      <c r="I22" s="204">
        <f>SUM(I20,D32,D34,D37,I25)</f>
        <v>24101</v>
      </c>
      <c r="J22" s="204">
        <f>SUM(J20,E32,E34,E37,J25)</f>
        <v>11480</v>
      </c>
      <c r="K22" s="202" t="s">
        <v>112</v>
      </c>
      <c r="P22" s="204">
        <f>SUM(P20,F32,F34,F37,P25)</f>
        <v>14053</v>
      </c>
      <c r="Q22" s="204">
        <f>SUM(Q20,G32,G34,G37,Q25)</f>
        <v>6492</v>
      </c>
      <c r="R22" s="202" t="s">
        <v>112</v>
      </c>
    </row>
    <row r="23" spans="2:18" ht="15" customHeight="1" x14ac:dyDescent="0.2">
      <c r="B23" s="261"/>
      <c r="C23" s="74" t="s">
        <v>60</v>
      </c>
      <c r="D23" s="161">
        <f>SUM('A-I b.ogół. i do 30r.ż.'!E24)</f>
        <v>10</v>
      </c>
      <c r="E23" s="75">
        <f>SUM('A-II w tym kobiety'!E22)</f>
        <v>2</v>
      </c>
      <c r="F23" s="162">
        <v>2</v>
      </c>
      <c r="G23" s="162">
        <v>1</v>
      </c>
      <c r="I23" s="190">
        <f>SUM(D40:D42)</f>
        <v>4358</v>
      </c>
      <c r="J23" s="190">
        <f>SUM(E40:E42)</f>
        <v>1857</v>
      </c>
      <c r="K23" s="202" t="s">
        <v>107</v>
      </c>
      <c r="P23" s="190">
        <f>SUM(F40:F42)</f>
        <v>2898</v>
      </c>
      <c r="Q23" s="190">
        <f>SUM(G40:G42)</f>
        <v>1203</v>
      </c>
      <c r="R23" s="202" t="s">
        <v>107</v>
      </c>
    </row>
    <row r="24" spans="2:18" ht="15" customHeight="1" x14ac:dyDescent="0.2">
      <c r="B24" s="261"/>
      <c r="C24" s="11" t="s">
        <v>33</v>
      </c>
      <c r="D24" s="97">
        <f>SUM('A-I b.ogół. i do 30r.ż.'!E25)</f>
        <v>425</v>
      </c>
      <c r="E24" s="12">
        <f>SUM('A-II w tym kobiety'!E23)</f>
        <v>131</v>
      </c>
      <c r="F24" s="34">
        <v>246</v>
      </c>
      <c r="G24" s="34">
        <v>67</v>
      </c>
      <c r="I24" s="190">
        <f>SUM(D43:D47)</f>
        <v>1036</v>
      </c>
      <c r="J24" s="190">
        <f>SUM(E43,E45,E47)</f>
        <v>550</v>
      </c>
      <c r="K24" s="202" t="s">
        <v>108</v>
      </c>
      <c r="P24" s="190">
        <f>SUM(F43:F47)</f>
        <v>535</v>
      </c>
      <c r="Q24" s="190">
        <f>SUM(G43,G45,G47)</f>
        <v>267</v>
      </c>
      <c r="R24" s="202" t="s">
        <v>108</v>
      </c>
    </row>
    <row r="25" spans="2:18" ht="15" customHeight="1" x14ac:dyDescent="0.2">
      <c r="B25" s="261"/>
      <c r="C25" s="74" t="s">
        <v>61</v>
      </c>
      <c r="D25" s="161">
        <f>SUM('A-I b.ogół. i do 30r.ż.'!E26)</f>
        <v>515</v>
      </c>
      <c r="E25" s="75">
        <f>SUM('A-II w tym kobiety'!E24)</f>
        <v>248</v>
      </c>
      <c r="F25" s="162">
        <v>203</v>
      </c>
      <c r="G25" s="162">
        <v>95</v>
      </c>
      <c r="I25" s="204">
        <f>SUM(I23:I24)</f>
        <v>5394</v>
      </c>
      <c r="J25" s="204">
        <f>SUM(J23:J24)</f>
        <v>2407</v>
      </c>
      <c r="K25" s="202" t="s">
        <v>109</v>
      </c>
      <c r="P25" s="204">
        <f>SUM(P23:P24)</f>
        <v>3433</v>
      </c>
      <c r="Q25" s="204">
        <f>SUM(Q23:Q24)</f>
        <v>1470</v>
      </c>
      <c r="R25" s="202" t="s">
        <v>109</v>
      </c>
    </row>
    <row r="26" spans="2:18" ht="12.75" customHeight="1" x14ac:dyDescent="0.2">
      <c r="B26" s="261"/>
      <c r="C26" s="219" t="s">
        <v>62</v>
      </c>
      <c r="D26" s="220">
        <f>SUM('A-I b.ogół. i do 30r.ż.'!E27)</f>
        <v>0</v>
      </c>
      <c r="E26" s="217">
        <f>SUM('A-II w tym kobiety'!E25)</f>
        <v>0</v>
      </c>
      <c r="F26" s="221">
        <v>0</v>
      </c>
      <c r="G26" s="221">
        <v>0</v>
      </c>
      <c r="I26" s="190">
        <f>SUM(I21-D19)</f>
        <v>0</v>
      </c>
      <c r="J26" s="190">
        <f>SUM(J21-E19)</f>
        <v>0</v>
      </c>
      <c r="K26" s="202"/>
      <c r="P26" s="190">
        <f>SUM(P21-F19)</f>
        <v>0</v>
      </c>
      <c r="Q26" s="190">
        <f>SUM(Q21-G19)</f>
        <v>0</v>
      </c>
      <c r="R26" s="202"/>
    </row>
    <row r="27" spans="2:18" ht="15" customHeight="1" x14ac:dyDescent="0.2">
      <c r="B27" s="261"/>
      <c r="C27" s="156" t="s">
        <v>34</v>
      </c>
      <c r="D27" s="159">
        <f>SUM('A-I b.ogół. i do 30r.ż.'!E28)</f>
        <v>0</v>
      </c>
      <c r="E27" s="157">
        <f>SUM('A-II w tym kobiety'!E26)</f>
        <v>0</v>
      </c>
      <c r="F27" s="160">
        <v>0</v>
      </c>
      <c r="G27" s="160">
        <v>0</v>
      </c>
      <c r="I27" s="190">
        <f>SUM(I22-D14)</f>
        <v>0</v>
      </c>
      <c r="J27" s="190">
        <f>SUM(J22-E14)</f>
        <v>0</v>
      </c>
      <c r="K27" s="202"/>
      <c r="P27" s="190">
        <f>SUM(P22-F14)</f>
        <v>0</v>
      </c>
      <c r="Q27" s="190">
        <f>SUM(Q22-G14)</f>
        <v>0</v>
      </c>
      <c r="R27" s="202"/>
    </row>
    <row r="28" spans="2:18" ht="16.5" customHeight="1" x14ac:dyDescent="0.2">
      <c r="B28" s="261"/>
      <c r="C28" s="156" t="s">
        <v>44</v>
      </c>
      <c r="D28" s="159">
        <f>SUM('A-I b.ogół. i do 30r.ż.'!E29)</f>
        <v>0</v>
      </c>
      <c r="E28" s="157">
        <f>SUM('A-II w tym kobiety'!E27)</f>
        <v>0</v>
      </c>
      <c r="F28" s="160">
        <v>0</v>
      </c>
      <c r="G28" s="160">
        <v>0</v>
      </c>
      <c r="I28" s="201">
        <f>SUM(D20:D22,D24:D31)</f>
        <v>2521</v>
      </c>
      <c r="J28" s="201">
        <f>SUM(E20:E22,E24:E31)</f>
        <v>1161</v>
      </c>
      <c r="K28" s="202" t="s">
        <v>110</v>
      </c>
      <c r="P28" s="201">
        <f>SUM(F20:F22,F24:F31)</f>
        <v>1202</v>
      </c>
      <c r="Q28" s="201">
        <f>SUM(G20:G22,G24:G31)</f>
        <v>502</v>
      </c>
      <c r="R28" s="202" t="s">
        <v>110</v>
      </c>
    </row>
    <row r="29" spans="2:18" ht="15.75" customHeight="1" x14ac:dyDescent="0.2">
      <c r="B29" s="261"/>
      <c r="C29" s="156" t="s">
        <v>45</v>
      </c>
      <c r="D29" s="159">
        <f>SUM('A-I b.ogół. i do 30r.ż.'!E30)</f>
        <v>0</v>
      </c>
      <c r="E29" s="157">
        <f>SUM('A-II w tym kobiety'!E28)</f>
        <v>0</v>
      </c>
      <c r="F29" s="160">
        <v>0</v>
      </c>
      <c r="G29" s="160">
        <v>0</v>
      </c>
      <c r="I29" s="197">
        <f>SUM(D19)/D15*100</f>
        <v>15.830455259026689</v>
      </c>
      <c r="J29" s="197">
        <f>SUM(E19)/E15*100</f>
        <v>15.471748400852878</v>
      </c>
      <c r="K29" s="202" t="s">
        <v>111</v>
      </c>
      <c r="P29" s="197">
        <f>SUM(F19)/F15*100</f>
        <v>13.620396600566572</v>
      </c>
      <c r="Q29" s="197">
        <f>SUM(G19)/G15*100</f>
        <v>12.447309695016118</v>
      </c>
      <c r="R29" s="202" t="s">
        <v>111</v>
      </c>
    </row>
    <row r="30" spans="2:18" ht="33.75" customHeight="1" x14ac:dyDescent="0.2">
      <c r="B30" s="261"/>
      <c r="C30" s="42" t="s">
        <v>63</v>
      </c>
      <c r="D30" s="60"/>
      <c r="E30" s="62"/>
      <c r="F30" s="61"/>
      <c r="G30" s="61"/>
      <c r="I30" s="205">
        <f>SUM(I16,I29)</f>
        <v>100</v>
      </c>
      <c r="J30" s="205">
        <f>SUM(J16,J29)</f>
        <v>100</v>
      </c>
      <c r="K30" s="202"/>
      <c r="P30" s="205">
        <f>SUM(P16,P29)</f>
        <v>100</v>
      </c>
      <c r="Q30" s="205">
        <f>SUM(Q16,Q29)</f>
        <v>100</v>
      </c>
      <c r="R30" s="202"/>
    </row>
    <row r="31" spans="2:18" ht="12.75" customHeight="1" thickBot="1" x14ac:dyDescent="0.25">
      <c r="B31" s="264"/>
      <c r="C31" s="14" t="s">
        <v>35</v>
      </c>
      <c r="D31" s="98">
        <f>SUM('A-I b.ogół. i do 30r.ż.'!E32)</f>
        <v>66</v>
      </c>
      <c r="E31" s="15">
        <f>SUM('A-II w tym kobiety'!E30)</f>
        <v>28</v>
      </c>
      <c r="F31" s="37">
        <v>24</v>
      </c>
      <c r="G31" s="37">
        <v>9</v>
      </c>
    </row>
    <row r="32" spans="2:18" ht="15" customHeight="1" thickTop="1" x14ac:dyDescent="0.2">
      <c r="B32" s="265" t="s">
        <v>66</v>
      </c>
      <c r="C32" s="266"/>
      <c r="D32" s="136">
        <f>SUM('A-I b.ogół. i do 30r.ż.'!E33)</f>
        <v>439</v>
      </c>
      <c r="E32" s="124">
        <f>SUM('A-II w tym kobiety'!E31)</f>
        <v>101</v>
      </c>
      <c r="F32" s="137">
        <v>260</v>
      </c>
      <c r="G32" s="136">
        <v>48</v>
      </c>
    </row>
    <row r="33" spans="2:7" ht="15.75" customHeight="1" x14ac:dyDescent="0.2">
      <c r="B33" s="267" t="s">
        <v>64</v>
      </c>
      <c r="C33" s="268"/>
      <c r="D33" s="163">
        <f>SUM('A-I b.ogół. i do 30r.ż.'!E34)</f>
        <v>141</v>
      </c>
      <c r="E33" s="122">
        <f>SUM('A-II w tym kobiety'!E32)</f>
        <v>31</v>
      </c>
      <c r="F33" s="164">
        <v>86</v>
      </c>
      <c r="G33" s="163">
        <v>12</v>
      </c>
    </row>
    <row r="34" spans="2:7" ht="24.75" customHeight="1" x14ac:dyDescent="0.2">
      <c r="B34" s="258" t="s">
        <v>54</v>
      </c>
      <c r="C34" s="259"/>
      <c r="D34" s="138">
        <f>SUM('A-I b.ogół. i do 30r.ż.'!E35)</f>
        <v>2318</v>
      </c>
      <c r="E34" s="126">
        <f>SUM('A-II w tym kobiety'!E33)</f>
        <v>1454</v>
      </c>
      <c r="F34" s="139">
        <v>1525</v>
      </c>
      <c r="G34" s="138">
        <v>936</v>
      </c>
    </row>
    <row r="35" spans="2:7" ht="15" customHeight="1" x14ac:dyDescent="0.2">
      <c r="B35" s="230" t="s">
        <v>65</v>
      </c>
      <c r="C35" s="231"/>
      <c r="D35" s="220">
        <f>SUM('A-I b.ogół. i do 30r.ż.'!E36)</f>
        <v>0</v>
      </c>
      <c r="E35" s="217">
        <f>SUM('A-II w tym kobiety'!E34)</f>
        <v>0</v>
      </c>
      <c r="F35" s="221">
        <v>0</v>
      </c>
      <c r="G35" s="221">
        <v>0</v>
      </c>
    </row>
    <row r="36" spans="2:7" ht="17.25" customHeight="1" thickBot="1" x14ac:dyDescent="0.25">
      <c r="B36" s="238" t="s">
        <v>49</v>
      </c>
      <c r="C36" s="239"/>
      <c r="D36" s="140">
        <f>SUM('A-I b.ogół. i do 30r.ż.'!E37)</f>
        <v>0</v>
      </c>
      <c r="E36" s="128">
        <f>SUM('A-II w tym kobiety'!E35)</f>
        <v>0</v>
      </c>
      <c r="F36" s="141">
        <v>0</v>
      </c>
      <c r="G36" s="141">
        <v>0</v>
      </c>
    </row>
    <row r="37" spans="2:7" ht="16.5" customHeight="1" thickTop="1" x14ac:dyDescent="0.2">
      <c r="B37" s="288" t="s">
        <v>36</v>
      </c>
      <c r="C37" s="289"/>
      <c r="D37" s="142">
        <f>SUM('A-I b.ogół. i do 30r.ż.'!E38)</f>
        <v>25</v>
      </c>
      <c r="E37" s="130">
        <f>SUM('A-II w tym kobiety'!E36)</f>
        <v>14</v>
      </c>
      <c r="F37" s="143">
        <v>10</v>
      </c>
      <c r="G37" s="143">
        <v>5</v>
      </c>
    </row>
    <row r="38" spans="2:7" ht="18" customHeight="1" thickBot="1" x14ac:dyDescent="0.25">
      <c r="B38" s="242" t="s">
        <v>46</v>
      </c>
      <c r="C38" s="243"/>
      <c r="D38" s="103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44" t="s">
        <v>37</v>
      </c>
      <c r="C39" s="245"/>
      <c r="D39" s="134">
        <f>SUM('A-I b.ogół. i do 30r.ż.'!E40)</f>
        <v>0</v>
      </c>
      <c r="E39" s="132">
        <f>SUM('A-II w tym kobiety'!E38)</f>
        <v>0</v>
      </c>
      <c r="F39" s="135">
        <v>0</v>
      </c>
      <c r="G39" s="135">
        <v>0</v>
      </c>
    </row>
    <row r="40" spans="2:7" ht="25.5" customHeight="1" thickTop="1" thickBot="1" x14ac:dyDescent="0.25">
      <c r="B40" s="286" t="s">
        <v>38</v>
      </c>
      <c r="C40" s="287"/>
      <c r="D40" s="152">
        <f>SUM('A-I b.ogół. i do 30r.ż.'!E41)</f>
        <v>292</v>
      </c>
      <c r="E40" s="148">
        <f>SUM('A-II w tym kobiety'!E39)</f>
        <v>110</v>
      </c>
      <c r="F40" s="153">
        <v>202</v>
      </c>
      <c r="G40" s="153">
        <v>80</v>
      </c>
    </row>
    <row r="41" spans="2:7" ht="15.75" customHeight="1" thickBot="1" x14ac:dyDescent="0.25">
      <c r="B41" s="285" t="s">
        <v>39</v>
      </c>
      <c r="C41" s="247"/>
      <c r="D41" s="152">
        <f>SUM('A-I b.ogół. i do 30r.ż.'!E42)</f>
        <v>2127</v>
      </c>
      <c r="E41" s="148">
        <f>SUM('A-II w tym kobiety'!E40)</f>
        <v>736</v>
      </c>
      <c r="F41" s="153">
        <v>1451</v>
      </c>
      <c r="G41" s="153">
        <v>493</v>
      </c>
    </row>
    <row r="42" spans="2:7" ht="14.25" customHeight="1" thickBot="1" x14ac:dyDescent="0.25">
      <c r="B42" s="283" t="s">
        <v>40</v>
      </c>
      <c r="C42" s="284"/>
      <c r="D42" s="154">
        <f>SUM('A-I b.ogół. i do 30r.ż.'!E43)</f>
        <v>1939</v>
      </c>
      <c r="E42" s="150">
        <f>SUM('A-II w tym kobiety'!E41)</f>
        <v>1011</v>
      </c>
      <c r="F42" s="155">
        <v>1245</v>
      </c>
      <c r="G42" s="155">
        <v>630</v>
      </c>
    </row>
    <row r="43" spans="2:7" ht="18" customHeight="1" thickTop="1" x14ac:dyDescent="0.2">
      <c r="B43" s="254" t="s">
        <v>41</v>
      </c>
      <c r="C43" s="255"/>
      <c r="D43" s="101">
        <f>SUM('A-I b.ogół. i do 30r.ż.'!E44)</f>
        <v>28</v>
      </c>
      <c r="E43" s="25">
        <f>SUM('A-II w tym kobiety'!E42)</f>
        <v>16</v>
      </c>
      <c r="F43" s="48">
        <v>22</v>
      </c>
      <c r="G43" s="48">
        <v>13</v>
      </c>
    </row>
    <row r="44" spans="2:7" ht="18" customHeight="1" x14ac:dyDescent="0.2">
      <c r="B44" s="232" t="s">
        <v>56</v>
      </c>
      <c r="C44" s="233"/>
      <c r="D44" s="104"/>
      <c r="E44" s="63"/>
      <c r="F44" s="64"/>
      <c r="G44" s="64"/>
    </row>
    <row r="45" spans="2:7" ht="18.75" customHeight="1" x14ac:dyDescent="0.2">
      <c r="B45" s="256" t="s">
        <v>42</v>
      </c>
      <c r="C45" s="257"/>
      <c r="D45" s="101">
        <f>SUM('A-I b.ogół. i do 30r.ż.'!E46)</f>
        <v>45</v>
      </c>
      <c r="E45" s="25">
        <f>SUM('A-II w tym kobiety'!E44)</f>
        <v>17</v>
      </c>
      <c r="F45" s="48">
        <v>25</v>
      </c>
      <c r="G45" s="48">
        <v>11</v>
      </c>
    </row>
    <row r="46" spans="2:7" ht="17.25" customHeight="1" x14ac:dyDescent="0.2">
      <c r="B46" s="234" t="s">
        <v>57</v>
      </c>
      <c r="C46" s="235"/>
      <c r="D46" s="105"/>
      <c r="E46" s="106"/>
      <c r="F46" s="65"/>
      <c r="G46" s="65"/>
    </row>
    <row r="47" spans="2:7" ht="18" customHeight="1" thickBot="1" x14ac:dyDescent="0.25">
      <c r="B47" s="236" t="s">
        <v>43</v>
      </c>
      <c r="C47" s="237"/>
      <c r="D47" s="96">
        <f>SUM('A-I b.ogół. i do 30r.ż.'!E48)</f>
        <v>963</v>
      </c>
      <c r="E47" s="9">
        <f>SUM('A-II w tym kobiety'!E46)</f>
        <v>517</v>
      </c>
      <c r="F47" s="33">
        <v>488</v>
      </c>
      <c r="G47" s="33">
        <v>243</v>
      </c>
    </row>
    <row r="48" spans="2:7" ht="9.75" customHeight="1" thickTop="1" x14ac:dyDescent="0.25">
      <c r="B48" s="68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8"/>
      <c r="D49" s="68"/>
      <c r="E49" s="68"/>
      <c r="F49" s="68"/>
      <c r="G49" s="68"/>
    </row>
    <row r="50" spans="2:7" ht="13.5" thickBot="1" x14ac:dyDescent="0.25">
      <c r="B50" s="246" t="s">
        <v>68</v>
      </c>
      <c r="C50" s="247"/>
      <c r="D50" s="145">
        <f>SUM(D40:D42)</f>
        <v>4358</v>
      </c>
      <c r="E50" s="145">
        <f>SUM(E40:E42)</f>
        <v>1857</v>
      </c>
      <c r="F50" s="147">
        <f>SUM(F40:F42)</f>
        <v>2898</v>
      </c>
      <c r="G50" s="147">
        <f>SUM(G40:G42)</f>
        <v>1203</v>
      </c>
    </row>
    <row r="51" spans="2:7" ht="15.75" thickBot="1" x14ac:dyDescent="0.3">
      <c r="B51" s="3" t="s">
        <v>58</v>
      </c>
      <c r="C51" s="68"/>
      <c r="D51" s="68"/>
      <c r="E51" s="68"/>
      <c r="F51" s="68"/>
      <c r="G51" s="68"/>
    </row>
    <row r="52" spans="2:7" ht="13.5" thickBot="1" x14ac:dyDescent="0.25">
      <c r="B52" s="228" t="s">
        <v>59</v>
      </c>
      <c r="C52" s="229"/>
      <c r="D52" s="117">
        <f>SUM(D23,D25:D26,D33,D35)</f>
        <v>666</v>
      </c>
      <c r="E52" s="117">
        <f>SUM(E23,E25:E26,E33,E35)</f>
        <v>281</v>
      </c>
      <c r="F52" s="144">
        <f>SUM(F23,F25:F26,F33,F35)</f>
        <v>291</v>
      </c>
      <c r="G52" s="144">
        <f>SUM(G23,G25:G26,G33,G35)</f>
        <v>108</v>
      </c>
    </row>
    <row r="53" spans="2:7" ht="13.5" thickBot="1" x14ac:dyDescent="0.25">
      <c r="B53" s="228" t="s">
        <v>67</v>
      </c>
      <c r="C53" s="229"/>
      <c r="D53" s="117">
        <f>SUM(D23,D25:D26)</f>
        <v>525</v>
      </c>
      <c r="E53" s="117">
        <f t="shared" ref="E53:F53" si="0">SUM(E23,E25:E26)</f>
        <v>250</v>
      </c>
      <c r="F53" s="144">
        <f t="shared" si="0"/>
        <v>205</v>
      </c>
      <c r="G53" s="144">
        <f>SUM(G23,G25:G26)</f>
        <v>96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 - IX 2025 roku.</v>
      </c>
      <c r="D54" s="68"/>
      <c r="E54" s="68"/>
      <c r="F54" s="68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8"/>
      <c r="E55" s="68"/>
      <c r="F55" s="68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8"/>
      <c r="E56" s="68"/>
      <c r="F56" s="68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8"/>
      <c r="E57" s="68"/>
      <c r="F57" s="68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8"/>
      <c r="E58" s="68"/>
      <c r="F58" s="68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8"/>
      <c r="E59" s="68"/>
      <c r="F59" s="68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8"/>
      <c r="E60" s="68"/>
      <c r="F60" s="68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8"/>
      <c r="E61" s="68"/>
      <c r="F61" s="68"/>
    </row>
    <row r="62" spans="2:7" ht="15" x14ac:dyDescent="0.25">
      <c r="B62" s="2"/>
      <c r="C62" s="51" t="str">
        <f>T('A-I b.ogół. i do 30r.ż.'!C63)</f>
        <v/>
      </c>
      <c r="D62" s="68"/>
      <c r="E62" s="68"/>
      <c r="F62" s="68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8" customWidth="1"/>
    <col min="2" max="2" width="25.85546875" style="68" customWidth="1"/>
    <col min="3" max="3" width="8.42578125" style="68" customWidth="1"/>
    <col min="4" max="4" width="8.7109375" style="68" customWidth="1"/>
    <col min="5" max="5" width="9.85546875" style="68" customWidth="1"/>
    <col min="6" max="6" width="8.7109375" style="68" customWidth="1"/>
    <col min="7" max="7" width="8.5703125" style="68" customWidth="1"/>
    <col min="8" max="8" width="8.85546875" style="68" customWidth="1"/>
    <col min="9" max="9" width="8.5703125" style="68" customWidth="1"/>
    <col min="10" max="10" width="8.85546875" style="68" customWidth="1"/>
    <col min="11" max="16384" width="9.140625" style="68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81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5" t="s">
        <v>0</v>
      </c>
      <c r="C3" s="310" t="s">
        <v>2</v>
      </c>
      <c r="D3" s="311"/>
      <c r="E3" s="314"/>
      <c r="F3" s="315"/>
      <c r="G3" s="320" t="s">
        <v>4</v>
      </c>
      <c r="H3" s="320"/>
      <c r="I3" s="320"/>
      <c r="J3" s="321"/>
    </row>
    <row r="4" spans="2:11" ht="20.25" customHeight="1" x14ac:dyDescent="0.25">
      <c r="B4" s="166" t="s">
        <v>1</v>
      </c>
      <c r="C4" s="312"/>
      <c r="D4" s="313"/>
      <c r="E4" s="316" t="s">
        <v>3</v>
      </c>
      <c r="F4" s="317"/>
      <c r="G4" s="322" t="s">
        <v>77</v>
      </c>
      <c r="H4" s="322"/>
      <c r="I4" s="322"/>
      <c r="J4" s="323"/>
    </row>
    <row r="5" spans="2:11" ht="14.25" customHeight="1" x14ac:dyDescent="0.25">
      <c r="B5" s="167"/>
      <c r="C5" s="312"/>
      <c r="D5" s="313"/>
      <c r="E5" s="318"/>
      <c r="F5" s="319"/>
      <c r="G5" s="324" t="s">
        <v>5</v>
      </c>
      <c r="H5" s="325"/>
      <c r="I5" s="325" t="s">
        <v>6</v>
      </c>
      <c r="J5" s="328"/>
    </row>
    <row r="6" spans="2:11" ht="15" customHeight="1" x14ac:dyDescent="0.25">
      <c r="B6" s="167"/>
      <c r="C6" s="312"/>
      <c r="D6" s="313"/>
      <c r="E6" s="318"/>
      <c r="F6" s="319"/>
      <c r="G6" s="326"/>
      <c r="H6" s="327"/>
      <c r="I6" s="327" t="s">
        <v>7</v>
      </c>
      <c r="J6" s="329"/>
    </row>
    <row r="7" spans="2:11" ht="15.75" customHeight="1" x14ac:dyDescent="0.25">
      <c r="B7" s="167"/>
      <c r="C7" s="305" t="s">
        <v>74</v>
      </c>
      <c r="D7" s="305"/>
      <c r="E7" s="305"/>
      <c r="F7" s="306"/>
      <c r="G7" s="307" t="s">
        <v>75</v>
      </c>
      <c r="H7" s="308"/>
      <c r="I7" s="308"/>
      <c r="J7" s="309"/>
      <c r="K7" s="1"/>
    </row>
    <row r="8" spans="2:11" ht="16.5" customHeight="1" thickBot="1" x14ac:dyDescent="0.3">
      <c r="B8" s="183"/>
      <c r="C8" s="208" t="s">
        <v>8</v>
      </c>
      <c r="D8" s="209" t="s">
        <v>9</v>
      </c>
      <c r="E8" s="209" t="s">
        <v>8</v>
      </c>
      <c r="F8" s="210" t="s">
        <v>9</v>
      </c>
      <c r="G8" s="208" t="s">
        <v>8</v>
      </c>
      <c r="H8" s="209" t="s">
        <v>9</v>
      </c>
      <c r="I8" s="209" t="s">
        <v>8</v>
      </c>
      <c r="J8" s="211" t="s">
        <v>9</v>
      </c>
    </row>
    <row r="9" spans="2:11" ht="24.75" customHeight="1" x14ac:dyDescent="0.25">
      <c r="B9" s="78" t="s">
        <v>5</v>
      </c>
      <c r="C9" s="81">
        <v>63909</v>
      </c>
      <c r="D9" s="82">
        <v>30767</v>
      </c>
      <c r="E9" s="82">
        <v>40247</v>
      </c>
      <c r="F9" s="83">
        <v>19910</v>
      </c>
      <c r="G9" s="81">
        <v>68331</v>
      </c>
      <c r="H9" s="82">
        <v>34213</v>
      </c>
      <c r="I9" s="82">
        <v>10810</v>
      </c>
      <c r="J9" s="84">
        <v>5524</v>
      </c>
    </row>
    <row r="10" spans="2:11" ht="23.25" customHeight="1" x14ac:dyDescent="0.25">
      <c r="B10" s="79" t="s">
        <v>10</v>
      </c>
      <c r="C10" s="85">
        <v>26557</v>
      </c>
      <c r="D10" s="86">
        <v>12609</v>
      </c>
      <c r="E10" s="86">
        <v>15925</v>
      </c>
      <c r="F10" s="87">
        <v>7504</v>
      </c>
      <c r="G10" s="85">
        <v>17965</v>
      </c>
      <c r="H10" s="86">
        <v>9232</v>
      </c>
      <c r="I10" s="86">
        <v>2206</v>
      </c>
      <c r="J10" s="88">
        <v>1155</v>
      </c>
    </row>
    <row r="11" spans="2:11" ht="23.25" customHeight="1" thickBot="1" x14ac:dyDescent="0.3">
      <c r="B11" s="80" t="s">
        <v>11</v>
      </c>
      <c r="C11" s="89">
        <v>16310</v>
      </c>
      <c r="D11" s="90">
        <v>7491</v>
      </c>
      <c r="E11" s="90">
        <v>8825</v>
      </c>
      <c r="F11" s="91">
        <v>4033</v>
      </c>
      <c r="G11" s="89">
        <v>9628</v>
      </c>
      <c r="H11" s="90">
        <v>4533</v>
      </c>
      <c r="I11" s="90">
        <v>714</v>
      </c>
      <c r="J11" s="92">
        <v>290</v>
      </c>
    </row>
    <row r="12" spans="2:11" ht="24" customHeight="1" thickTop="1" x14ac:dyDescent="0.25">
      <c r="B12" s="168" t="s">
        <v>69</v>
      </c>
      <c r="C12" s="170">
        <f>SUM(C10/C9*100)</f>
        <v>41.554397659171634</v>
      </c>
      <c r="D12" s="171">
        <f t="shared" ref="D12:E12" si="0">SUM(D10/D9*100)</f>
        <v>40.982221211037803</v>
      </c>
      <c r="E12" s="171">
        <f t="shared" si="0"/>
        <v>39.568166571421472</v>
      </c>
      <c r="F12" s="172">
        <f>SUM(F10/F9*100)</f>
        <v>37.689603214465095</v>
      </c>
      <c r="G12" s="173">
        <f>SUM(G10/G9*100)</f>
        <v>26.291141648739224</v>
      </c>
      <c r="H12" s="174">
        <f>SUM(H10/H9*100)</f>
        <v>26.983895010668459</v>
      </c>
      <c r="I12" s="174">
        <f>SUM(I10/I9*100)</f>
        <v>20.407030527289546</v>
      </c>
      <c r="J12" s="175">
        <f>SUM(J10/J9*100)</f>
        <v>20.908761766835624</v>
      </c>
    </row>
    <row r="13" spans="2:11" ht="26.25" customHeight="1" thickBot="1" x14ac:dyDescent="0.3">
      <c r="B13" s="169" t="s">
        <v>70</v>
      </c>
      <c r="C13" s="178">
        <f>SUM(C11/C9*100)</f>
        <v>25.520662191553615</v>
      </c>
      <c r="D13" s="177">
        <f t="shared" ref="D13:E13" si="1">SUM(D11/D9*100)</f>
        <v>24.347515194851628</v>
      </c>
      <c r="E13" s="177">
        <f t="shared" si="1"/>
        <v>21.927100156533406</v>
      </c>
      <c r="F13" s="179">
        <f>SUM(F11/F9*100)</f>
        <v>20.256152687091912</v>
      </c>
      <c r="G13" s="178">
        <f>SUM(G11/G9*100)</f>
        <v>14.090237227612651</v>
      </c>
      <c r="H13" s="177">
        <f>SUM(H11/H9*100)</f>
        <v>13.249349662409028</v>
      </c>
      <c r="I13" s="177">
        <f>SUM(I11/I9*100)</f>
        <v>6.6049953746530985</v>
      </c>
      <c r="J13" s="176">
        <f>SUM(J11/J9*100)</f>
        <v>5.249818971759594</v>
      </c>
    </row>
    <row r="14" spans="2:11" ht="13.5" customHeight="1" x14ac:dyDescent="0.25">
      <c r="B14" s="50" t="s">
        <v>72</v>
      </c>
      <c r="C14" s="222" t="s">
        <v>127</v>
      </c>
      <c r="D14" s="54" t="str">
        <f>T('A-I b.ogół. i do 30r.ż.'!C55)</f>
        <v>Liczby zawarte w zestawieniu dotyczą okr. I - IX 2025 roku.</v>
      </c>
    </row>
    <row r="15" spans="2:11" ht="13.5" customHeight="1" x14ac:dyDescent="0.25">
      <c r="B15" s="50" t="s">
        <v>73</v>
      </c>
      <c r="C15" s="223" t="s">
        <v>126</v>
      </c>
      <c r="D15" s="50" t="s">
        <v>131</v>
      </c>
      <c r="I15" s="109"/>
    </row>
    <row r="16" spans="2:11" ht="14.25" customHeight="1" x14ac:dyDescent="0.25">
      <c r="C16" s="50"/>
      <c r="D16" s="224" t="s">
        <v>128</v>
      </c>
      <c r="I16" s="110"/>
    </row>
    <row r="17" spans="2:5" ht="12.75" customHeight="1" x14ac:dyDescent="0.25">
      <c r="B17" s="54" t="s">
        <v>82</v>
      </c>
      <c r="C17" s="73"/>
    </row>
    <row r="18" spans="2:5" ht="12.75" customHeight="1" x14ac:dyDescent="0.25">
      <c r="B18" s="50" t="s">
        <v>83</v>
      </c>
      <c r="C18" s="55"/>
    </row>
    <row r="19" spans="2:5" ht="13.5" customHeight="1" x14ac:dyDescent="0.25">
      <c r="B19" s="77"/>
      <c r="C19" s="55"/>
    </row>
    <row r="20" spans="2:5" x14ac:dyDescent="0.25">
      <c r="C20" s="55"/>
    </row>
    <row r="21" spans="2:5" x14ac:dyDescent="0.25">
      <c r="C21" s="55"/>
      <c r="E21" s="73"/>
    </row>
    <row r="22" spans="2:5" x14ac:dyDescent="0.25">
      <c r="C22" s="5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2025-10-22T07:30:01Z</cp:lastPrinted>
  <dcterms:created xsi:type="dcterms:W3CDTF">2017-09-15T11:17:22Z</dcterms:created>
  <dcterms:modified xsi:type="dcterms:W3CDTF">2025-10-27T10:45:41Z</dcterms:modified>
</cp:coreProperties>
</file>