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BB38BEFF-154E-4D7E-8823-CD6E683BA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I b.ogół. i do 30r.ż." sheetId="4" r:id="rId1"/>
    <sheet name="A-II w tym kobiety" sheetId="6" r:id="rId2"/>
    <sheet name="A-III akt.for. do 30 i 25r.ż." sheetId="2" r:id="rId3"/>
    <sheet name="A-IV bez do 30 i 25r.ż." sheetId="1" r:id="rId4"/>
  </sheets>
  <definedNames>
    <definedName name="OLE_LINK1" localSheetId="3">'A-IV bez do 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F17" i="4"/>
  <c r="F11" i="4"/>
  <c r="J8" i="4"/>
  <c r="I8" i="4"/>
  <c r="J9" i="4"/>
  <c r="I10" i="4"/>
  <c r="I9" i="4"/>
  <c r="G12" i="1"/>
  <c r="J20" i="4"/>
  <c r="E54" i="4"/>
  <c r="J29" i="4"/>
  <c r="K17" i="4"/>
  <c r="I17" i="4" l="1"/>
  <c r="J16" i="4"/>
  <c r="I16" i="4"/>
  <c r="J21" i="4"/>
  <c r="I20" i="4"/>
  <c r="G13" i="1"/>
  <c r="J27" i="4"/>
  <c r="E51" i="4"/>
  <c r="D51" i="4"/>
  <c r="F20" i="4"/>
  <c r="D54" i="4"/>
  <c r="D53" i="4"/>
  <c r="F8" i="4"/>
  <c r="F7" i="4"/>
  <c r="F4" i="6"/>
  <c r="F51" i="4" l="1"/>
  <c r="L21" i="4"/>
  <c r="J10" i="4"/>
  <c r="J13" i="1"/>
  <c r="J12" i="1"/>
  <c r="J6" i="4"/>
  <c r="I6" i="4"/>
  <c r="F5" i="6"/>
  <c r="F6" i="6"/>
  <c r="I4" i="6"/>
  <c r="H4" i="6"/>
  <c r="H14" i="6"/>
  <c r="O16" i="2"/>
  <c r="N16" i="2"/>
  <c r="O6" i="2" l="1"/>
  <c r="N6" i="2"/>
  <c r="I13" i="1" l="1"/>
  <c r="I12" i="1"/>
  <c r="H13" i="1"/>
  <c r="H12" i="1"/>
  <c r="I14" i="6" l="1"/>
  <c r="D5" i="2" l="1"/>
  <c r="F13" i="4" l="1"/>
  <c r="D14" i="2" l="1"/>
  <c r="G53" i="2"/>
  <c r="G52" i="2"/>
  <c r="G50" i="2"/>
  <c r="F50" i="2"/>
  <c r="E52" i="6"/>
  <c r="E51" i="6"/>
  <c r="D52" i="6"/>
  <c r="D51" i="6"/>
  <c r="E49" i="6"/>
  <c r="D49" i="6"/>
  <c r="E53" i="4"/>
  <c r="F49" i="6" l="1"/>
  <c r="E7" i="2"/>
  <c r="E6" i="2"/>
  <c r="E5" i="2"/>
  <c r="O5" i="2" l="1"/>
  <c r="L7" i="2"/>
  <c r="K7" i="2"/>
  <c r="F13" i="1" l="1"/>
  <c r="F12" i="1"/>
  <c r="C14" i="1" l="1"/>
  <c r="C12" i="1" l="1"/>
  <c r="D12" i="1"/>
  <c r="E12" i="1"/>
  <c r="C13" i="1" l="1"/>
  <c r="F6" i="4" l="1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4" i="6"/>
  <c r="F46" i="6"/>
  <c r="F9" i="4" l="1"/>
  <c r="F10" i="4"/>
  <c r="F12" i="4"/>
  <c r="F14" i="4"/>
  <c r="F15" i="4"/>
  <c r="F16" i="4"/>
  <c r="F18" i="4"/>
  <c r="F19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6" i="4"/>
  <c r="F48" i="4"/>
  <c r="B54" i="2" l="1"/>
  <c r="B53" i="6"/>
  <c r="F52" i="2" l="1"/>
  <c r="F53" i="2"/>
  <c r="D13" i="1" l="1"/>
  <c r="E13" i="1"/>
  <c r="E47" i="2" l="1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47" i="2"/>
  <c r="D45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8" i="2"/>
  <c r="D7" i="2"/>
  <c r="D6" i="2"/>
  <c r="F52" i="6"/>
  <c r="F51" i="6"/>
  <c r="N5" i="2" l="1"/>
  <c r="N15" i="2"/>
  <c r="O15" i="2"/>
  <c r="E50" i="2"/>
  <c r="D53" i="2"/>
  <c r="D52" i="2"/>
  <c r="D50" i="2"/>
  <c r="J7" i="2"/>
  <c r="I7" i="2"/>
  <c r="E53" i="2"/>
  <c r="E52" i="2"/>
  <c r="F54" i="4"/>
  <c r="F53" i="4"/>
</calcChain>
</file>

<file path=xl/sharedStrings.xml><?xml version="1.0" encoding="utf-8"?>
<sst xmlns="http://schemas.openxmlformats.org/spreadsheetml/2006/main" count="236" uniqueCount="114">
  <si>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</si>
  <si>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</si>
  <si>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</si>
  <si>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</si>
  <si>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</si>
  <si>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</si>
  <si>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</si>
  <si>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</si>
  <si>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</si>
  <si>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</si>
  <si>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</si>
  <si>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</si>
  <si>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</si>
  <si>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</si>
  <si>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</si>
  <si>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</si>
  <si>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</si>
  <si>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</si>
  <si>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</si>
  <si>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</si>
  <si>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</si>
  <si>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</si>
  <si>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</si>
  <si>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</si>
  <si>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</si>
  <si>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</si>
  <si>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</si>
  <si>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</si>
  <si>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</si>
  <si>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</si>
  <si>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</si>
  <si>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</si>
  <si>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</si>
  <si>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</si>
  <si>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</si>
  <si>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</si>
  <si>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</si>
  <si>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</si>
  <si>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</si>
  <si>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</si>
  <si>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</si>
  <si>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</si>
  <si>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</si>
  <si>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</si>
  <si>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</si>
  <si>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</si>
  <si>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</si>
  <si>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</si>
  <si>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</si>
  <si>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</si>
  <si>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</si>
  <si>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</si>
  <si>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</si>
  <si>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</si>
  <si>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</si>
  <si>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</si>
  <si>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</si>
  <si>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</si>
  <si>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</si>
  <si>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</si>
  <si>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</si>
  <si>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</si>
  <si>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</si>
  <si>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</si>
  <si>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</si>
  <si>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</si>
  <si>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</si>
  <si>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</si>
  <si>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</si>
  <si>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</si>
  <si>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</si>
  <si>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</si>
  <si>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</si>
  <si>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</si>
  <si>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</si>
  <si>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</si>
  <si>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</si>
  <si>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</si>
  <si>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</si>
  <si>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 xml:space="preserve">ROZKŁAD  AKTYWNYCH  FORM  WŚRÓD  BEZROBOTNYCH  DO  30  ROKU  ŻYCIA  W  SZCZEGÓLNEJ </t>
  </si>
  <si>
    <r>
      <t xml:space="preserve">SYTUACJI  NA  RYNKU  PRACY  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</si>
  <si>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>zarejestrowani (średnia)**</t>
  </si>
  <si>
    <t>Bezrobotne kobiety zarejestrowane w PUP (napływw zdefiniowanym okresie)</t>
  </si>
  <si>
    <t>Bezrobotni ogółem zarejestrowani w PUP (napływ w zdefiniowanym okresie)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</si>
  <si>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</si>
  <si>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 xml:space="preserve">Bezrobocie wśród osób młodych (do 30 roku życia, w tym do 25 r.ż.), którzy są </t>
  </si>
  <si>
    <r>
      <t xml:space="preserve">    wg wzoru </t>
    </r>
    <r>
      <rPr>
        <vertAlign val="superscript"/>
        <sz val="7"/>
        <color theme="1"/>
        <rFont val="Times New Roman"/>
        <family val="1"/>
        <charset val="238"/>
      </rPr>
      <t>1</t>
    </r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</si>
  <si>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</si>
  <si>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</si>
  <si>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</si>
  <si>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</si>
  <si>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 xml:space="preserve"> ustawy o promocji zatrudnienia i instytucjach rynku pracy)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</si>
  <si>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</si>
  <si>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zatrudnieniowego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66m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</si>
  <si>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szkolenia - w ramach </t>
    </r>
    <r>
      <rPr>
        <b/>
        <sz val="8"/>
        <color theme="1"/>
        <rFont val="Times New Roman"/>
        <family val="1"/>
        <charset val="238"/>
      </rPr>
      <t>bonu szkoleniowego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66k</t>
    </r>
    <r>
      <rPr>
        <sz val="8"/>
        <color theme="1"/>
        <rFont val="Times New Roman"/>
        <family val="1"/>
        <charset val="238"/>
      </rPr>
      <t>)</t>
    </r>
  </si>
  <si>
    <r>
      <t xml:space="preserve">Osoby wyłączone z ewidencji bezrobotnych w okresie sprawozdawczym: z powodu rozpoczęcia stażu - w ramach </t>
    </r>
    <r>
      <rPr>
        <b/>
        <sz val="8"/>
        <color theme="1"/>
        <rFont val="Times New Roman"/>
        <family val="1"/>
        <charset val="238"/>
      </rPr>
      <t>bonu stażowego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66l</t>
    </r>
    <r>
      <rPr>
        <sz val="8"/>
        <color theme="1"/>
        <rFont val="Times New Roman"/>
        <family val="1"/>
        <charset val="238"/>
      </rPr>
      <t>)</t>
    </r>
  </si>
  <si>
    <t>Bezrobotny może uzyskać dofinansowanie w zakresie przewidzianym w ustawie [1].</t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</si>
  <si>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</si>
  <si>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</t>
    </r>
    <r>
      <rPr>
        <sz val="8"/>
        <color theme="1"/>
        <rFont val="Times New Roman"/>
        <family val="1"/>
        <charset val="238"/>
      </rPr>
      <t xml:space="preserve"> (art. </t>
    </r>
    <r>
      <rPr>
        <b/>
        <sz val="8"/>
        <color theme="1"/>
        <rFont val="Times New Roman"/>
        <family val="1"/>
        <charset val="238"/>
      </rPr>
      <t>66n</t>
    </r>
    <r>
      <rPr>
        <sz val="8"/>
        <color theme="1"/>
        <rFont val="Times New Roman"/>
        <family val="1"/>
        <charset val="238"/>
      </rPr>
      <t>)</t>
    </r>
  </si>
  <si>
    <r>
      <t xml:space="preserve">     z pracy subsydiowanej: podjęcia działalności gospodarczej: w tym </t>
    </r>
    <r>
      <rPr>
        <b/>
        <sz val="9"/>
        <color rgb="FF000000"/>
        <rFont val="Times New Roman"/>
        <family val="1"/>
        <charset val="238"/>
      </rPr>
      <t>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</si>
  <si>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[1]</t>
    </r>
    <r>
      <rPr>
        <sz val="8"/>
        <color theme="1"/>
        <rFont val="Times New Roman"/>
        <family val="1"/>
        <charset val="238"/>
      </rPr>
      <t xml:space="preserve"> Ustawa z dania 20 kwietnia 2004 roku o promocji zatrudnienia i instytucjach rynku pracy z późniejszymi zmianami</t>
    </r>
    <r>
      <rPr>
        <vertAlign val="superscript"/>
        <sz val="8"/>
        <color theme="1"/>
        <rFont val="Times New Roman"/>
        <family val="1"/>
        <charset val="238"/>
      </rPr>
      <t>.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</si>
  <si>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</si>
  <si>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</si>
  <si>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</si>
  <si>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w ramach refundacji pracodawcy kosztów zatrudnienia osoby bezrobotnej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</si>
  <si>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</si>
  <si>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</si>
  <si>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pracy w ramach grantu na telepracę</t>
    </r>
  </si>
  <si>
    <r>
      <t xml:space="preserve">z pracy subsydiowanej: podjęcia pracy w </t>
    </r>
    <r>
      <rPr>
        <sz val="9"/>
        <color rgb="FF000000"/>
        <rFont val="Arial"/>
        <family val="2"/>
        <charset val="238"/>
      </rPr>
      <t>ramach refundacji składek na ubezpieczenia społeczne</t>
    </r>
  </si>
  <si>
    <r>
      <t xml:space="preserve">z pracy subsydiowanej: podjęcia pracy </t>
    </r>
    <r>
      <rPr>
        <sz val="9"/>
        <color rgb="FF000000"/>
        <rFont val="Arial"/>
        <family val="2"/>
        <charset val="238"/>
      </rPr>
      <t>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</si>
  <si>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inne podjęcia pracy</t>
    </r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</si>
  <si>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</t>
    </r>
    <r>
      <rPr>
        <b/>
        <u/>
        <sz val="11"/>
        <color theme="1"/>
        <rFont val="Times New Roman"/>
        <family val="1"/>
        <charset val="238"/>
      </rPr>
      <t>styczeń - luty 2025 roku.</t>
    </r>
  </si>
  <si>
    <r>
      <t xml:space="preserve">*      Liczby zawarte w zestawieniu dotyczą okresu I-II </t>
    </r>
    <r>
      <rPr>
        <b/>
        <sz val="8"/>
        <color theme="1"/>
        <rFont val="Times New Roman"/>
        <family val="1"/>
        <charset val="238"/>
      </rPr>
      <t>2025 roku.</t>
    </r>
  </si>
  <si>
    <t>** Liczby dotyczą średniej liczby bezrobotnych w okresie I-II 2025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</si>
</sst>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</fills>
  <borders count="1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0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5" fillId="0" borderId="3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4" borderId="29" xfId="0" applyNumberFormat="1" applyFont="1" applyFill="1" applyBorder="1" applyAlignment="1">
      <alignment horizontal="center" vertical="center" wrapText="1"/>
    </xf>
    <xf numFmtId="0" fontId="5" fillId="5" borderId="29" xfId="0" applyNumberFormat="1" applyFont="1" applyFill="1" applyBorder="1" applyAlignment="1">
      <alignment horizontal="center" vertical="center" wrapText="1"/>
    </xf>
    <xf numFmtId="164" fontId="5" fillId="4" borderId="30" xfId="0" quotePrefix="1" applyNumberFormat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vertical="center" wrapText="1"/>
    </xf>
    <xf numFmtId="3" fontId="5" fillId="6" borderId="48" xfId="0" applyNumberFormat="1" applyFont="1" applyFill="1" applyBorder="1" applyAlignment="1">
      <alignment horizontal="center" vertical="center" wrapText="1"/>
    </xf>
    <xf numFmtId="164" fontId="5" fillId="6" borderId="49" xfId="0" quotePrefix="1" applyNumberFormat="1" applyFont="1" applyFill="1" applyBorder="1" applyAlignment="1">
      <alignment horizontal="center" vertical="center" wrapText="1"/>
    </xf>
    <xf numFmtId="0" fontId="5" fillId="5" borderId="30" xfId="0" quotePrefix="1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49" fontId="15" fillId="2" borderId="0" xfId="0" applyNumberFormat="1" applyFont="1" applyFill="1"/>
    <xf numFmtId="49" fontId="11" fillId="2" borderId="0" xfId="0" applyNumberFormat="1" applyFont="1" applyFill="1"/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3" fontId="5" fillId="4" borderId="56" xfId="0" quotePrefix="1" applyNumberFormat="1" applyFont="1" applyFill="1" applyBorder="1" applyAlignment="1">
      <alignment horizontal="center" vertical="center" wrapText="1"/>
    </xf>
    <xf numFmtId="0" fontId="5" fillId="5" borderId="56" xfId="0" quotePrefix="1" applyNumberFormat="1" applyFont="1" applyFill="1" applyBorder="1" applyAlignment="1">
      <alignment horizontal="center" vertical="center" wrapText="1"/>
    </xf>
    <xf numFmtId="3" fontId="5" fillId="6" borderId="56" xfId="0" quotePrefix="1" applyNumberFormat="1" applyFont="1" applyFill="1" applyBorder="1" applyAlignment="1">
      <alignment horizontal="center" vertical="center" wrapText="1"/>
    </xf>
    <xf numFmtId="3" fontId="5" fillId="6" borderId="57" xfId="0" quotePrefix="1" applyNumberFormat="1" applyFont="1" applyFill="1" applyBorder="1" applyAlignment="1">
      <alignment horizontal="center" vertical="center" wrapText="1"/>
    </xf>
    <xf numFmtId="3" fontId="5" fillId="6" borderId="58" xfId="0" quotePrefix="1" applyNumberFormat="1" applyFont="1" applyFill="1" applyBorder="1" applyAlignment="1">
      <alignment horizontal="center" vertical="center" wrapText="1"/>
    </xf>
    <xf numFmtId="3" fontId="5" fillId="6" borderId="59" xfId="0" quotePrefix="1" applyNumberFormat="1" applyFont="1" applyFill="1" applyBorder="1" applyAlignment="1">
      <alignment horizontal="center" vertical="center" wrapText="1"/>
    </xf>
    <xf numFmtId="3" fontId="5" fillId="4" borderId="59" xfId="0" quotePrefix="1" applyNumberFormat="1" applyFont="1" applyFill="1" applyBorder="1" applyAlignment="1">
      <alignment horizontal="center" vertical="center" wrapText="1"/>
    </xf>
    <xf numFmtId="3" fontId="5" fillId="4" borderId="58" xfId="0" quotePrefix="1" applyNumberFormat="1" applyFont="1" applyFill="1" applyBorder="1" applyAlignment="1">
      <alignment horizontal="center" vertical="center" wrapText="1"/>
    </xf>
    <xf numFmtId="3" fontId="5" fillId="5" borderId="58" xfId="0" quotePrefix="1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10" fillId="2" borderId="0" xfId="0" applyFont="1" applyFill="1"/>
    <xf numFmtId="3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10" fillId="0" borderId="0" xfId="0" applyFont="1"/>
    <xf numFmtId="0" fontId="5" fillId="7" borderId="28" xfId="0" applyFont="1" applyFill="1" applyBorder="1" applyAlignment="1">
      <alignment vertical="center" wrapText="1"/>
    </xf>
    <xf numFmtId="3" fontId="5" fillId="7" borderId="29" xfId="0" applyNumberFormat="1" applyFont="1" applyFill="1" applyBorder="1" applyAlignment="1">
      <alignment horizontal="center" vertical="center" wrapText="1"/>
    </xf>
    <xf numFmtId="164" fontId="5" fillId="7" borderId="3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9" fillId="0" borderId="0" xfId="0" applyFont="1"/>
    <xf numFmtId="0" fontId="2" fillId="2" borderId="97" xfId="0" applyFont="1" applyFill="1" applyBorder="1" applyAlignment="1">
      <alignment horizontal="left" vertical="center"/>
    </xf>
    <xf numFmtId="0" fontId="4" fillId="0" borderId="98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left" vertical="center" wrapText="1"/>
    </xf>
    <xf numFmtId="3" fontId="19" fillId="0" borderId="79" xfId="2" applyNumberFormat="1" applyFont="1" applyBorder="1" applyAlignment="1">
      <alignment horizontal="center" vertical="center" wrapText="1"/>
    </xf>
    <xf numFmtId="3" fontId="19" fillId="0" borderId="77" xfId="2" applyNumberFormat="1" applyFont="1" applyBorder="1" applyAlignment="1">
      <alignment horizontal="center" vertical="center" wrapText="1"/>
    </xf>
    <xf numFmtId="3" fontId="19" fillId="0" borderId="88" xfId="2" applyNumberFormat="1" applyFont="1" applyBorder="1" applyAlignment="1">
      <alignment horizontal="center" vertical="center" wrapText="1"/>
    </xf>
    <xf numFmtId="3" fontId="19" fillId="0" borderId="78" xfId="2" applyNumberFormat="1" applyFont="1" applyBorder="1" applyAlignment="1">
      <alignment horizontal="center" vertical="center" wrapText="1"/>
    </xf>
    <xf numFmtId="3" fontId="19" fillId="0" borderId="62" xfId="2" applyNumberFormat="1" applyFont="1" applyBorder="1" applyAlignment="1">
      <alignment horizontal="center" vertical="center" wrapText="1"/>
    </xf>
    <xf numFmtId="3" fontId="19" fillId="0" borderId="51" xfId="2" applyNumberFormat="1" applyFont="1" applyBorder="1" applyAlignment="1">
      <alignment horizontal="center" vertical="center" wrapText="1"/>
    </xf>
    <xf numFmtId="3" fontId="19" fillId="0" borderId="89" xfId="2" applyNumberFormat="1" applyFont="1" applyBorder="1" applyAlignment="1">
      <alignment horizontal="center" vertical="center" wrapText="1"/>
    </xf>
    <xf numFmtId="3" fontId="19" fillId="0" borderId="63" xfId="2" applyNumberFormat="1" applyFont="1" applyBorder="1" applyAlignment="1">
      <alignment horizontal="center" vertical="center" wrapText="1"/>
    </xf>
    <xf numFmtId="3" fontId="19" fillId="0" borderId="82" xfId="2" applyNumberFormat="1" applyFont="1" applyBorder="1" applyAlignment="1">
      <alignment horizontal="center" vertical="center" wrapText="1"/>
    </xf>
    <xf numFmtId="3" fontId="19" fillId="0" borderId="80" xfId="2" applyNumberFormat="1" applyFont="1" applyBorder="1" applyAlignment="1">
      <alignment horizontal="center" vertical="center" wrapText="1"/>
    </xf>
    <xf numFmtId="3" fontId="19" fillId="0" borderId="90" xfId="2" applyNumberFormat="1" applyFont="1" applyBorder="1" applyAlignment="1">
      <alignment horizontal="center" vertical="center" wrapText="1"/>
    </xf>
    <xf numFmtId="3" fontId="19" fillId="0" borderId="81" xfId="2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104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3" fontId="5" fillId="0" borderId="105" xfId="0" applyNumberFormat="1" applyFont="1" applyBorder="1" applyAlignment="1">
      <alignment horizontal="center" vertical="center" wrapText="1"/>
    </xf>
    <xf numFmtId="3" fontId="5" fillId="0" borderId="106" xfId="0" applyNumberFormat="1" applyFont="1" applyBorder="1" applyAlignment="1">
      <alignment horizontal="center" vertical="center" wrapText="1"/>
    </xf>
    <xf numFmtId="3" fontId="4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3" fontId="5" fillId="3" borderId="104" xfId="0" applyNumberFormat="1" applyFont="1" applyFill="1" applyBorder="1" applyAlignment="1">
      <alignment horizontal="center" vertical="center" wrapText="1"/>
    </xf>
    <xf numFmtId="3" fontId="5" fillId="4" borderId="57" xfId="0" quotePrefix="1" applyNumberFormat="1" applyFont="1" applyFill="1" applyBorder="1" applyAlignment="1">
      <alignment horizontal="center" vertical="center" wrapText="1"/>
    </xf>
    <xf numFmtId="3" fontId="5" fillId="5" borderId="57" xfId="0" quotePrefix="1" applyNumberFormat="1" applyFont="1" applyFill="1" applyBorder="1" applyAlignment="1">
      <alignment horizontal="center" vertical="center" wrapText="1"/>
    </xf>
    <xf numFmtId="3" fontId="5" fillId="5" borderId="59" xfId="0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10" fillId="2" borderId="0" xfId="0" applyNumberFormat="1" applyFont="1" applyFill="1"/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 wrapText="1"/>
    </xf>
    <xf numFmtId="164" fontId="3" fillId="8" borderId="24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3" fontId="5" fillId="8" borderId="9" xfId="0" applyNumberFormat="1" applyFont="1" applyFill="1" applyBorder="1" applyAlignment="1">
      <alignment horizontal="center" vertical="center" wrapText="1"/>
    </xf>
    <xf numFmtId="164" fontId="5" fillId="8" borderId="11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vertical="center" wrapText="1"/>
    </xf>
    <xf numFmtId="3" fontId="5" fillId="9" borderId="29" xfId="0" applyNumberFormat="1" applyFont="1" applyFill="1" applyBorder="1" applyAlignment="1">
      <alignment horizontal="center" vertical="center" wrapText="1"/>
    </xf>
    <xf numFmtId="164" fontId="5" fillId="9" borderId="30" xfId="0" applyNumberFormat="1" applyFont="1" applyFill="1" applyBorder="1" applyAlignment="1">
      <alignment horizontal="center" vertical="center" wrapText="1"/>
    </xf>
    <xf numFmtId="3" fontId="5" fillId="7" borderId="35" xfId="0" applyNumberFormat="1" applyFont="1" applyFill="1" applyBorder="1" applyAlignment="1">
      <alignment horizontal="center" vertical="center" wrapText="1"/>
    </xf>
    <xf numFmtId="164" fontId="5" fillId="7" borderId="46" xfId="0" applyNumberFormat="1" applyFont="1" applyFill="1" applyBorder="1" applyAlignment="1">
      <alignment horizontal="center" vertical="center" wrapText="1"/>
    </xf>
    <xf numFmtId="3" fontId="2" fillId="10" borderId="32" xfId="0" applyNumberFormat="1" applyFont="1" applyFill="1" applyBorder="1" applyAlignment="1">
      <alignment horizontal="center" vertical="center" wrapText="1"/>
    </xf>
    <xf numFmtId="164" fontId="2" fillId="10" borderId="31" xfId="0" applyNumberFormat="1" applyFont="1" applyFill="1" applyBorder="1" applyAlignment="1">
      <alignment horizontal="center" vertical="center" wrapText="1"/>
    </xf>
    <xf numFmtId="3" fontId="5" fillId="10" borderId="35" xfId="0" applyNumberFormat="1" applyFont="1" applyFill="1" applyBorder="1" applyAlignment="1">
      <alignment horizontal="center" vertical="center" wrapText="1"/>
    </xf>
    <xf numFmtId="164" fontId="5" fillId="10" borderId="46" xfId="0" applyNumberFormat="1" applyFont="1" applyFill="1" applyBorder="1" applyAlignment="1">
      <alignment horizontal="center" vertical="center" wrapText="1"/>
    </xf>
    <xf numFmtId="3" fontId="2" fillId="10" borderId="14" xfId="0" applyNumberFormat="1" applyFont="1" applyFill="1" applyBorder="1" applyAlignment="1">
      <alignment horizontal="center" vertical="center" wrapText="1"/>
    </xf>
    <xf numFmtId="164" fontId="2" fillId="10" borderId="15" xfId="0" applyNumberFormat="1" applyFont="1" applyFill="1" applyBorder="1" applyAlignment="1">
      <alignment horizontal="center" vertical="center" wrapText="1"/>
    </xf>
    <xf numFmtId="3" fontId="5" fillId="10" borderId="33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164" fontId="5" fillId="10" borderId="15" xfId="0" applyNumberFormat="1" applyFont="1" applyFill="1" applyBorder="1" applyAlignment="1">
      <alignment horizontal="center" vertical="center" wrapText="1"/>
    </xf>
    <xf numFmtId="3" fontId="5" fillId="10" borderId="104" xfId="0" applyNumberFormat="1" applyFont="1" applyFill="1" applyBorder="1" applyAlignment="1">
      <alignment horizontal="center" vertical="center" wrapText="1"/>
    </xf>
    <xf numFmtId="3" fontId="5" fillId="10" borderId="15" xfId="0" applyNumberFormat="1" applyFont="1" applyFill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 wrapText="1"/>
    </xf>
    <xf numFmtId="3" fontId="5" fillId="10" borderId="46" xfId="0" applyNumberFormat="1" applyFont="1" applyFill="1" applyBorder="1" applyAlignment="1">
      <alignment horizontal="center" vertical="center" wrapText="1"/>
    </xf>
    <xf numFmtId="3" fontId="5" fillId="10" borderId="103" xfId="0" applyNumberFormat="1" applyFont="1" applyFill="1" applyBorder="1" applyAlignment="1">
      <alignment horizontal="center" vertical="center" wrapText="1"/>
    </xf>
    <xf numFmtId="3" fontId="2" fillId="10" borderId="104" xfId="0" applyNumberFormat="1" applyFont="1" applyFill="1" applyBorder="1" applyAlignment="1">
      <alignment horizontal="center" vertical="center" wrapText="1"/>
    </xf>
    <xf numFmtId="3" fontId="2" fillId="10" borderId="15" xfId="0" applyNumberFormat="1" applyFont="1" applyFill="1" applyBorder="1" applyAlignment="1">
      <alignment horizontal="center" vertical="center" wrapText="1"/>
    </xf>
    <xf numFmtId="3" fontId="5" fillId="10" borderId="31" xfId="0" applyNumberFormat="1" applyFont="1" applyFill="1" applyBorder="1" applyAlignment="1">
      <alignment horizontal="center" vertical="center" wrapText="1"/>
    </xf>
    <xf numFmtId="3" fontId="5" fillId="10" borderId="34" xfId="0" applyNumberFormat="1" applyFont="1" applyFill="1" applyBorder="1" applyAlignment="1">
      <alignment horizontal="center" vertical="center" wrapText="1"/>
    </xf>
    <xf numFmtId="3" fontId="3" fillId="7" borderId="24" xfId="0" applyNumberFormat="1" applyFont="1" applyFill="1" applyBorder="1" applyAlignment="1">
      <alignment horizontal="center" vertical="center" wrapText="1"/>
    </xf>
    <xf numFmtId="3" fontId="4" fillId="11" borderId="24" xfId="0" applyNumberFormat="1" applyFont="1" applyFill="1" applyBorder="1" applyAlignment="1">
      <alignment horizontal="center" vertical="center" wrapText="1"/>
    </xf>
    <xf numFmtId="164" fontId="3" fillId="11" borderId="24" xfId="0" applyNumberFormat="1" applyFont="1" applyFill="1" applyBorder="1" applyAlignment="1">
      <alignment horizontal="center" vertical="center" wrapText="1"/>
    </xf>
    <xf numFmtId="3" fontId="3" fillId="11" borderId="24" xfId="0" applyNumberFormat="1" applyFont="1" applyFill="1" applyBorder="1" applyAlignment="1">
      <alignment horizontal="center" vertical="center" wrapText="1"/>
    </xf>
    <xf numFmtId="3" fontId="5" fillId="11" borderId="9" xfId="0" applyNumberFormat="1" applyFont="1" applyFill="1" applyBorder="1" applyAlignment="1">
      <alignment horizontal="center" vertical="center" wrapText="1"/>
    </xf>
    <xf numFmtId="164" fontId="5" fillId="11" borderId="11" xfId="0" applyNumberFormat="1" applyFont="1" applyFill="1" applyBorder="1" applyAlignment="1">
      <alignment horizontal="center" vertical="center" wrapText="1"/>
    </xf>
    <xf numFmtId="3" fontId="5" fillId="11" borderId="14" xfId="0" applyNumberFormat="1" applyFont="1" applyFill="1" applyBorder="1" applyAlignment="1">
      <alignment horizontal="center" vertical="center" wrapText="1"/>
    </xf>
    <xf numFmtId="164" fontId="5" fillId="11" borderId="15" xfId="0" applyNumberFormat="1" applyFont="1" applyFill="1" applyBorder="1" applyAlignment="1">
      <alignment horizontal="center" vertical="center" wrapText="1"/>
    </xf>
    <xf numFmtId="3" fontId="5" fillId="11" borderId="107" xfId="0" applyNumberFormat="1" applyFont="1" applyFill="1" applyBorder="1" applyAlignment="1">
      <alignment horizontal="center" vertical="center" wrapText="1"/>
    </xf>
    <xf numFmtId="3" fontId="5" fillId="11" borderId="11" xfId="0" applyNumberFormat="1" applyFont="1" applyFill="1" applyBorder="1" applyAlignment="1">
      <alignment horizontal="center" vertical="center" wrapText="1"/>
    </xf>
    <xf numFmtId="3" fontId="5" fillId="11" borderId="104" xfId="0" applyNumberFormat="1" applyFont="1" applyFill="1" applyBorder="1" applyAlignment="1">
      <alignment horizontal="center" vertical="center" wrapText="1"/>
    </xf>
    <xf numFmtId="3" fontId="5" fillId="11" borderId="15" xfId="0" applyNumberFormat="1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vertical="center" wrapText="1"/>
    </xf>
    <xf numFmtId="3" fontId="5" fillId="13" borderId="29" xfId="0" applyNumberFormat="1" applyFont="1" applyFill="1" applyBorder="1" applyAlignment="1">
      <alignment horizontal="center" vertical="center" wrapText="1"/>
    </xf>
    <xf numFmtId="164" fontId="5" fillId="13" borderId="30" xfId="0" applyNumberFormat="1" applyFont="1" applyFill="1" applyBorder="1" applyAlignment="1">
      <alignment horizontal="center" vertical="center" wrapText="1"/>
    </xf>
    <xf numFmtId="3" fontId="5" fillId="13" borderId="105" xfId="0" applyNumberFormat="1" applyFont="1" applyFill="1" applyBorder="1" applyAlignment="1">
      <alignment horizontal="center" vertical="center" wrapText="1"/>
    </xf>
    <xf numFmtId="3" fontId="5" fillId="13" borderId="30" xfId="0" applyNumberFormat="1" applyFont="1" applyFill="1" applyBorder="1" applyAlignment="1">
      <alignment horizontal="center" vertical="center" wrapText="1"/>
    </xf>
    <xf numFmtId="3" fontId="5" fillId="7" borderId="105" xfId="0" applyNumberFormat="1" applyFont="1" applyFill="1" applyBorder="1" applyAlignment="1">
      <alignment horizontal="center" vertical="center" wrapText="1"/>
    </xf>
    <xf numFmtId="3" fontId="5" fillId="7" borderId="30" xfId="0" applyNumberFormat="1" applyFont="1" applyFill="1" applyBorder="1" applyAlignment="1">
      <alignment horizontal="center" vertical="center" wrapText="1"/>
    </xf>
    <xf numFmtId="3" fontId="5" fillId="7" borderId="46" xfId="0" applyNumberFormat="1" applyFont="1" applyFill="1" applyBorder="1" applyAlignment="1">
      <alignment horizontal="center" vertical="center" wrapText="1"/>
    </xf>
    <xf numFmtId="3" fontId="5" fillId="7" borderId="103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0" fontId="4" fillId="14" borderId="94" xfId="0" applyFont="1" applyFill="1" applyBorder="1" applyAlignment="1">
      <alignment horizontal="center" vertical="center"/>
    </xf>
    <xf numFmtId="0" fontId="4" fillId="14" borderId="95" xfId="0" applyFont="1" applyFill="1" applyBorder="1" applyAlignment="1">
      <alignment horizontal="center" vertical="center"/>
    </xf>
    <xf numFmtId="0" fontId="2" fillId="14" borderId="95" xfId="0" applyFont="1" applyFill="1" applyBorder="1" applyAlignment="1">
      <alignment vertical="center"/>
    </xf>
    <xf numFmtId="0" fontId="5" fillId="14" borderId="97" xfId="0" applyFont="1" applyFill="1" applyBorder="1" applyAlignment="1">
      <alignment horizontal="left" vertical="center" wrapText="1"/>
    </xf>
    <xf numFmtId="0" fontId="5" fillId="14" borderId="100" xfId="0" applyFont="1" applyFill="1" applyBorder="1" applyAlignment="1">
      <alignment horizontal="left" vertical="center" wrapText="1"/>
    </xf>
    <xf numFmtId="164" fontId="20" fillId="14" borderId="93" xfId="0" applyNumberFormat="1" applyFont="1" applyFill="1" applyBorder="1" applyAlignment="1">
      <alignment horizontal="center" vertical="center" wrapText="1"/>
    </xf>
    <xf numFmtId="164" fontId="20" fillId="14" borderId="83" xfId="0" applyNumberFormat="1" applyFont="1" applyFill="1" applyBorder="1" applyAlignment="1">
      <alignment horizontal="center" vertical="center" wrapText="1"/>
    </xf>
    <xf numFmtId="164" fontId="20" fillId="14" borderId="91" xfId="0" applyNumberFormat="1" applyFont="1" applyFill="1" applyBorder="1" applyAlignment="1">
      <alignment horizontal="center" vertical="center" wrapText="1"/>
    </xf>
    <xf numFmtId="164" fontId="20" fillId="14" borderId="75" xfId="0" applyNumberFormat="1" applyFont="1" applyFill="1" applyBorder="1" applyAlignment="1">
      <alignment horizontal="center" vertical="center" wrapText="1"/>
    </xf>
    <xf numFmtId="164" fontId="20" fillId="14" borderId="73" xfId="0" applyNumberFormat="1" applyFont="1" applyFill="1" applyBorder="1" applyAlignment="1">
      <alignment horizontal="center" vertical="center" wrapText="1"/>
    </xf>
    <xf numFmtId="164" fontId="20" fillId="14" borderId="74" xfId="0" applyNumberFormat="1" applyFont="1" applyFill="1" applyBorder="1" applyAlignment="1">
      <alignment horizontal="center" vertical="center" wrapText="1"/>
    </xf>
    <xf numFmtId="164" fontId="20" fillId="14" borderId="71" xfId="0" applyNumberFormat="1" applyFont="1" applyFill="1" applyBorder="1" applyAlignment="1">
      <alignment horizontal="center" vertical="center" wrapText="1"/>
    </xf>
    <xf numFmtId="164" fontId="20" fillId="14" borderId="70" xfId="0" applyNumberFormat="1" applyFont="1" applyFill="1" applyBorder="1" applyAlignment="1">
      <alignment horizontal="center" vertical="center" wrapText="1"/>
    </xf>
    <xf numFmtId="164" fontId="20" fillId="14" borderId="72" xfId="0" applyNumberFormat="1" applyFont="1" applyFill="1" applyBorder="1" applyAlignment="1">
      <alignment horizontal="center" vertical="center" wrapText="1"/>
    </xf>
    <xf numFmtId="164" fontId="20" fillId="14" borderId="92" xfId="0" applyNumberFormat="1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2" fillId="15" borderId="96" xfId="0" applyFont="1" applyFill="1" applyBorder="1" applyAlignment="1">
      <alignment vertical="center"/>
    </xf>
    <xf numFmtId="0" fontId="5" fillId="16" borderId="61" xfId="0" applyFont="1" applyFill="1" applyBorder="1" applyAlignment="1">
      <alignment horizontal="center" vertical="center"/>
    </xf>
    <xf numFmtId="0" fontId="5" fillId="16" borderId="53" xfId="0" applyFont="1" applyFill="1" applyBorder="1" applyAlignment="1">
      <alignment horizontal="center" vertical="center"/>
    </xf>
    <xf numFmtId="0" fontId="5" fillId="16" borderId="87" xfId="0" applyFont="1" applyFill="1" applyBorder="1" applyAlignment="1">
      <alignment horizontal="center" vertical="center"/>
    </xf>
    <xf numFmtId="0" fontId="5" fillId="16" borderId="68" xfId="0" applyFont="1" applyFill="1" applyBorder="1" applyAlignment="1">
      <alignment horizontal="center" vertical="center"/>
    </xf>
    <xf numFmtId="0" fontId="3" fillId="16" borderId="111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165" fontId="11" fillId="15" borderId="0" xfId="0" applyNumberFormat="1" applyFont="1" applyFill="1" applyAlignment="1">
      <alignment horizontal="center" vertical="center"/>
    </xf>
    <xf numFmtId="165" fontId="11" fillId="14" borderId="0" xfId="0" applyNumberFormat="1" applyFont="1" applyFill="1" applyAlignment="1">
      <alignment horizontal="center" vertical="center"/>
    </xf>
    <xf numFmtId="3" fontId="4" fillId="10" borderId="33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3" fontId="11" fillId="10" borderId="0" xfId="0" applyNumberFormat="1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left" vertical="center"/>
    </xf>
    <xf numFmtId="0" fontId="3" fillId="14" borderId="38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10" borderId="45" xfId="0" applyFont="1" applyFill="1" applyBorder="1" applyAlignment="1">
      <alignment vertical="center" wrapText="1"/>
    </xf>
    <xf numFmtId="0" fontId="5" fillId="10" borderId="36" xfId="0" applyFont="1" applyFill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5" fillId="7" borderId="44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5" fillId="7" borderId="50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5" borderId="44" xfId="0" applyNumberFormat="1" applyFont="1" applyFill="1" applyBorder="1" applyAlignment="1">
      <alignment vertical="center" wrapText="1"/>
    </xf>
    <xf numFmtId="0" fontId="5" fillId="5" borderId="29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10" borderId="4" xfId="0" applyFont="1" applyFill="1" applyBorder="1" applyAlignment="1">
      <alignment vertical="center" wrapText="1"/>
    </xf>
    <xf numFmtId="0" fontId="2" fillId="10" borderId="14" xfId="0" applyFont="1" applyFill="1" applyBorder="1" applyAlignment="1">
      <alignment vertical="center" wrapText="1"/>
    </xf>
    <xf numFmtId="0" fontId="4" fillId="10" borderId="38" xfId="0" applyFont="1" applyFill="1" applyBorder="1" applyAlignment="1">
      <alignment vertical="center" wrapText="1"/>
    </xf>
    <xf numFmtId="0" fontId="4" fillId="10" borderId="3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1" borderId="50" xfId="0" applyFont="1" applyFill="1" applyBorder="1" applyAlignment="1">
      <alignment vertical="center" wrapText="1"/>
    </xf>
    <xf numFmtId="0" fontId="5" fillId="11" borderId="24" xfId="0" applyFont="1" applyFill="1" applyBorder="1" applyAlignment="1">
      <alignment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10" borderId="38" xfId="0" applyFont="1" applyFill="1" applyBorder="1" applyAlignment="1">
      <alignment vertical="center" wrapText="1"/>
    </xf>
    <xf numFmtId="0" fontId="5" fillId="10" borderId="3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26" xfId="0" applyFont="1" applyFill="1" applyBorder="1" applyAlignment="1">
      <alignment vertical="center" wrapText="1"/>
    </xf>
    <xf numFmtId="0" fontId="3" fillId="14" borderId="10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02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14" borderId="9" xfId="0" applyFont="1" applyFill="1" applyBorder="1" applyAlignment="1">
      <alignment horizontal="center" vertical="center" wrapText="1"/>
    </xf>
    <xf numFmtId="0" fontId="5" fillId="14" borderId="76" xfId="0" applyFont="1" applyFill="1" applyBorder="1" applyAlignment="1">
      <alignment horizontal="center" vertical="center" wrapText="1"/>
    </xf>
    <xf numFmtId="0" fontId="5" fillId="14" borderId="86" xfId="0" applyFont="1" applyFill="1" applyBorder="1" applyAlignment="1">
      <alignment horizontal="center" vertical="center" wrapText="1"/>
    </xf>
    <xf numFmtId="0" fontId="5" fillId="14" borderId="62" xfId="0" applyFont="1" applyFill="1" applyBorder="1" applyAlignment="1">
      <alignment horizontal="center" vertical="center" wrapText="1"/>
    </xf>
    <xf numFmtId="0" fontId="5" fillId="14" borderId="51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4" fillId="15" borderId="65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4" fillId="15" borderId="52" xfId="0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85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vertical="center" wrapText="1"/>
    </xf>
    <xf numFmtId="0" fontId="2" fillId="14" borderId="85" xfId="0" applyFont="1" applyFill="1" applyBorder="1" applyAlignment="1">
      <alignment vertical="center" wrapText="1"/>
    </xf>
    <xf numFmtId="0" fontId="4" fillId="14" borderId="65" xfId="0" applyFont="1" applyFill="1" applyBorder="1" applyAlignment="1">
      <alignment horizontal="center" vertical="center"/>
    </xf>
    <xf numFmtId="0" fontId="4" fillId="14" borderId="66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0" fontId="4" fillId="14" borderId="52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C5D9F1"/>
      <color rgb="FFF8FFE7"/>
      <color rgb="FFD8E4BC"/>
      <color rgb="FFE4E3BA"/>
      <color rgb="FFDCE6F1"/>
      <color rgb="FFDAEEF3"/>
      <color rgb="FFDEDDAB"/>
      <color rgb="FFD1D18F"/>
      <color rgb="FFD9DB85"/>
      <color rgb="FFD6D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607723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M64"/>
  <sheetViews>
    <sheetView tabSelected="1" zoomScale="110" zoomScaleNormal="110" workbookViewId="0">
      <selection activeCell="B1" sqref="B1"/>
    </sheetView>
  </sheetViews>
  <sheetFormatPr defaultRowHeight="15" x14ac:dyDescent="0.25"/>
  <cols>
    <col min="1" max="1" width="2" style="69" customWidth="1"/>
    <col min="2" max="2" width="3" style="69" customWidth="1"/>
    <col min="3" max="3" width="79.7109375" style="69" customWidth="1"/>
    <col min="4" max="4" width="16.5703125" style="69" customWidth="1"/>
    <col min="5" max="5" width="11.42578125" style="69" customWidth="1"/>
    <col min="6" max="6" width="10" style="69" customWidth="1"/>
    <col min="7" max="7" width="2.140625" style="69" customWidth="1"/>
    <col min="8" max="8" width="2.42578125" style="69" customWidth="1"/>
    <col min="9" max="9" width="5.85546875" style="72" customWidth="1"/>
    <col min="10" max="10" width="5.28515625" style="72" customWidth="1"/>
    <col min="11" max="11" width="4.42578125" style="69" customWidth="1"/>
    <col min="12" max="12" width="4.85546875" style="69" customWidth="1"/>
    <col min="13" max="13" width="6.140625" style="69" customWidth="1"/>
    <col min="14" max="16384" width="9.140625" style="69"/>
  </cols>
  <sheetData>
    <row r="1" spans="2:12" ht="15" customHeight="1" x14ac:dyDescent="0.25">
      <c r="B1" s="1" t="s">
        <v>111</v>
      </c>
      <c r="C1" s="2"/>
      <c r="D1" s="2"/>
      <c r="E1" s="2"/>
      <c r="F1" s="2"/>
    </row>
    <row r="2" spans="2:12" ht="7.5" customHeight="1" x14ac:dyDescent="0.25">
      <c r="B2" s="3"/>
      <c r="C2" s="2"/>
      <c r="D2" s="2"/>
      <c r="E2" s="2"/>
      <c r="F2" s="2"/>
    </row>
    <row r="3" spans="2:12" x14ac:dyDescent="0.25">
      <c r="B3" s="2" t="s">
        <v>79</v>
      </c>
      <c r="C3" s="2"/>
      <c r="D3" s="2"/>
      <c r="E3" s="2"/>
      <c r="F3" s="2"/>
    </row>
    <row r="4" spans="2:12" ht="18.75" customHeight="1" thickBot="1" x14ac:dyDescent="0.3">
      <c r="B4" s="2" t="s">
        <v>80</v>
      </c>
      <c r="C4" s="2"/>
      <c r="D4" s="2"/>
      <c r="E4" s="2"/>
      <c r="F4" s="2"/>
    </row>
    <row r="5" spans="2:12" ht="69" customHeight="1" thickTop="1" x14ac:dyDescent="0.25">
      <c r="B5" s="204" t="s">
        <v>12</v>
      </c>
      <c r="C5" s="205"/>
      <c r="D5" s="186" t="s">
        <v>83</v>
      </c>
      <c r="E5" s="186" t="s">
        <v>47</v>
      </c>
      <c r="F5" s="188" t="s">
        <v>90</v>
      </c>
    </row>
    <row r="6" spans="2:12" ht="15.75" customHeight="1" thickBot="1" x14ac:dyDescent="0.3">
      <c r="B6" s="210" t="s">
        <v>50</v>
      </c>
      <c r="C6" s="211"/>
      <c r="D6" s="67">
        <v>16284</v>
      </c>
      <c r="E6" s="67">
        <v>6545</v>
      </c>
      <c r="F6" s="5">
        <f>SUM(E6/D6*100)</f>
        <v>40.192827315155981</v>
      </c>
      <c r="I6" s="73">
        <f>SUM(D7:D8)</f>
        <v>16284</v>
      </c>
      <c r="J6" s="73">
        <f>SUM(E7:E8)</f>
        <v>6545</v>
      </c>
      <c r="K6" s="71"/>
      <c r="L6" s="80"/>
    </row>
    <row r="7" spans="2:12" ht="15.75" thickTop="1" x14ac:dyDescent="0.25">
      <c r="B7" s="212"/>
      <c r="C7" s="6" t="s">
        <v>17</v>
      </c>
      <c r="D7" s="7">
        <v>3017</v>
      </c>
      <c r="E7" s="7">
        <v>2127</v>
      </c>
      <c r="F7" s="8">
        <f>SUM(E7/D7*100)</f>
        <v>70.500497182631747</v>
      </c>
      <c r="I7" s="71"/>
      <c r="J7" s="71"/>
      <c r="K7" s="71"/>
      <c r="L7" s="80"/>
    </row>
    <row r="8" spans="2:12" ht="15.75" thickBot="1" x14ac:dyDescent="0.3">
      <c r="B8" s="213"/>
      <c r="C8" s="68" t="s">
        <v>18</v>
      </c>
      <c r="D8" s="9">
        <v>13267</v>
      </c>
      <c r="E8" s="9">
        <v>4418</v>
      </c>
      <c r="F8" s="10">
        <f>SUM(E8/D8*100)</f>
        <v>33.300670837416149</v>
      </c>
      <c r="G8" s="112"/>
      <c r="I8" s="115">
        <f>SUM(D7)/D6*100</f>
        <v>18.527388847948906</v>
      </c>
      <c r="J8" s="170">
        <f>SUM(E7)/E6*100</f>
        <v>32.498090145148964</v>
      </c>
      <c r="K8" s="71"/>
      <c r="L8" s="80"/>
    </row>
    <row r="9" spans="2:12" ht="15.75" thickTop="1" x14ac:dyDescent="0.25">
      <c r="B9" s="214" t="s">
        <v>51</v>
      </c>
      <c r="C9" s="6" t="s">
        <v>19</v>
      </c>
      <c r="D9" s="7">
        <v>7</v>
      </c>
      <c r="E9" s="7">
        <v>2</v>
      </c>
      <c r="F9" s="8">
        <f t="shared" ref="F9:F25" si="0">SUM(E9/D9*100)</f>
        <v>28.571428571428569</v>
      </c>
      <c r="I9" s="197">
        <f>SUM(D8)/D6*100</f>
        <v>81.472611152051087</v>
      </c>
      <c r="J9" s="198">
        <f>SUM(E8)/E6*100</f>
        <v>67.501909854851021</v>
      </c>
      <c r="K9" s="71"/>
      <c r="L9" s="80"/>
    </row>
    <row r="10" spans="2:12" x14ac:dyDescent="0.25">
      <c r="B10" s="215"/>
      <c r="C10" s="11" t="s">
        <v>20</v>
      </c>
      <c r="D10" s="12">
        <v>47</v>
      </c>
      <c r="E10" s="12">
        <v>8</v>
      </c>
      <c r="F10" s="13">
        <f t="shared" si="0"/>
        <v>17.021276595744681</v>
      </c>
      <c r="I10" s="115">
        <f>SUM(I8:I9)</f>
        <v>100</v>
      </c>
      <c r="J10" s="170">
        <f>SUM(J8:J9)</f>
        <v>99.999999999999986</v>
      </c>
      <c r="K10" s="71"/>
      <c r="L10" s="80"/>
    </row>
    <row r="11" spans="2:12" x14ac:dyDescent="0.25">
      <c r="B11" s="215"/>
      <c r="C11" s="11" t="s">
        <v>21</v>
      </c>
      <c r="D11" s="12">
        <v>592</v>
      </c>
      <c r="E11" s="12">
        <v>337</v>
      </c>
      <c r="F11" s="13">
        <f>SUM(E11/D11*100)</f>
        <v>56.925675675675677</v>
      </c>
      <c r="I11" s="71"/>
      <c r="J11" s="71"/>
      <c r="K11" s="71"/>
      <c r="L11" s="80"/>
    </row>
    <row r="12" spans="2:12" x14ac:dyDescent="0.25">
      <c r="B12" s="215"/>
      <c r="C12" s="11" t="s">
        <v>22</v>
      </c>
      <c r="D12" s="12">
        <v>0</v>
      </c>
      <c r="E12" s="12">
        <v>0</v>
      </c>
      <c r="F12" s="13" t="e">
        <f t="shared" si="0"/>
        <v>#DIV/0!</v>
      </c>
      <c r="I12" s="71"/>
      <c r="J12" s="71"/>
      <c r="K12" s="71"/>
      <c r="L12" s="80"/>
    </row>
    <row r="13" spans="2:12" x14ac:dyDescent="0.25">
      <c r="B13" s="215"/>
      <c r="C13" s="11" t="s">
        <v>23</v>
      </c>
      <c r="D13" s="12">
        <v>18</v>
      </c>
      <c r="E13" s="12">
        <v>8</v>
      </c>
      <c r="F13" s="13">
        <f>SUM(E13/D13*100)</f>
        <v>44.444444444444443</v>
      </c>
      <c r="I13" s="71"/>
      <c r="J13" s="71"/>
      <c r="K13" s="71"/>
      <c r="L13" s="80"/>
    </row>
    <row r="14" spans="2:12" ht="15.75" thickBot="1" x14ac:dyDescent="0.3">
      <c r="B14" s="216"/>
      <c r="C14" s="14" t="s">
        <v>24</v>
      </c>
      <c r="D14" s="15">
        <v>92</v>
      </c>
      <c r="E14" s="15">
        <v>3</v>
      </c>
      <c r="F14" s="16">
        <f t="shared" si="0"/>
        <v>3.2608695652173911</v>
      </c>
      <c r="I14" s="71"/>
      <c r="J14" s="71"/>
      <c r="K14" s="71"/>
      <c r="L14" s="80"/>
    </row>
    <row r="15" spans="2:12" ht="17.25" customHeight="1" thickTop="1" x14ac:dyDescent="0.25">
      <c r="B15" s="217" t="s">
        <v>52</v>
      </c>
      <c r="C15" s="218"/>
      <c r="D15" s="17">
        <v>12590</v>
      </c>
      <c r="E15" s="17">
        <v>5086</v>
      </c>
      <c r="F15" s="18">
        <f t="shared" si="0"/>
        <v>40.397140587768071</v>
      </c>
      <c r="I15" s="71"/>
      <c r="J15" s="71"/>
      <c r="K15" s="71"/>
      <c r="L15" s="80"/>
    </row>
    <row r="16" spans="2:12" ht="17.25" customHeight="1" thickBot="1" x14ac:dyDescent="0.3">
      <c r="B16" s="206" t="s">
        <v>25</v>
      </c>
      <c r="C16" s="207"/>
      <c r="D16" s="137">
        <v>8075</v>
      </c>
      <c r="E16" s="137">
        <v>3335</v>
      </c>
      <c r="F16" s="138">
        <f t="shared" si="0"/>
        <v>41.300309597523224</v>
      </c>
      <c r="I16" s="70">
        <f>SUM(D17,D20)</f>
        <v>8075</v>
      </c>
      <c r="J16" s="70">
        <f>SUM(E17,E20)</f>
        <v>3335</v>
      </c>
      <c r="K16" s="51"/>
      <c r="L16" s="80"/>
    </row>
    <row r="17" spans="2:13" ht="16.5" thickTop="1" thickBot="1" x14ac:dyDescent="0.3">
      <c r="B17" s="208" t="s">
        <v>26</v>
      </c>
      <c r="C17" s="209"/>
      <c r="D17" s="19">
        <v>7039</v>
      </c>
      <c r="E17" s="19">
        <v>2928</v>
      </c>
      <c r="F17" s="20">
        <f>SUM(E17/D17*100)</f>
        <v>41.596817729791162</v>
      </c>
      <c r="I17" s="70">
        <f>SUM(D6-D15)</f>
        <v>3694</v>
      </c>
      <c r="J17" s="197">
        <f>SUM(E17)/E16*100</f>
        <v>87.796101949025484</v>
      </c>
      <c r="K17" s="197">
        <f>SUM(E17/E15)*100</f>
        <v>57.56979944946913</v>
      </c>
      <c r="L17" s="80"/>
    </row>
    <row r="18" spans="2:13" x14ac:dyDescent="0.25">
      <c r="B18" s="221"/>
      <c r="C18" s="21" t="s">
        <v>27</v>
      </c>
      <c r="D18" s="22">
        <v>391</v>
      </c>
      <c r="E18" s="22">
        <v>203</v>
      </c>
      <c r="F18" s="23">
        <f t="shared" si="0"/>
        <v>51.918158567774938</v>
      </c>
      <c r="K18" s="71"/>
      <c r="L18" s="80"/>
    </row>
    <row r="19" spans="2:13" ht="15.75" thickBot="1" x14ac:dyDescent="0.3">
      <c r="B19" s="222"/>
      <c r="C19" s="24" t="s">
        <v>28</v>
      </c>
      <c r="D19" s="25">
        <v>567</v>
      </c>
      <c r="E19" s="25">
        <v>254</v>
      </c>
      <c r="F19" s="26">
        <f t="shared" si="0"/>
        <v>44.797178130511462</v>
      </c>
      <c r="I19" s="71"/>
      <c r="J19" s="71"/>
      <c r="K19" s="71"/>
      <c r="L19" s="80"/>
    </row>
    <row r="20" spans="2:13" ht="15.75" thickBot="1" x14ac:dyDescent="0.3">
      <c r="B20" s="223" t="s">
        <v>29</v>
      </c>
      <c r="C20" s="224"/>
      <c r="D20" s="27">
        <v>1036</v>
      </c>
      <c r="E20" s="27">
        <v>407</v>
      </c>
      <c r="F20" s="28">
        <f>SUM(E20/D20*100)</f>
        <v>39.285714285714285</v>
      </c>
      <c r="I20" s="70">
        <f>SUM(D17,D20)</f>
        <v>8075</v>
      </c>
      <c r="J20" s="70">
        <f>SUM(E17,E20)</f>
        <v>3335</v>
      </c>
      <c r="M20" s="203"/>
    </row>
    <row r="21" spans="2:13" x14ac:dyDescent="0.25">
      <c r="B21" s="221"/>
      <c r="C21" s="21" t="s">
        <v>101</v>
      </c>
      <c r="D21" s="22">
        <v>454</v>
      </c>
      <c r="E21" s="22">
        <v>160</v>
      </c>
      <c r="F21" s="23">
        <f t="shared" si="0"/>
        <v>35.242290748898682</v>
      </c>
      <c r="J21" s="197">
        <f>SUM(E20)/E16*100</f>
        <v>12.203898050974512</v>
      </c>
      <c r="K21" s="72"/>
      <c r="L21" s="197">
        <f>SUM(J17,J21)</f>
        <v>100</v>
      </c>
    </row>
    <row r="22" spans="2:13" x14ac:dyDescent="0.25">
      <c r="B22" s="222"/>
      <c r="C22" s="11" t="s">
        <v>102</v>
      </c>
      <c r="D22" s="12">
        <v>271</v>
      </c>
      <c r="E22" s="12">
        <v>67</v>
      </c>
      <c r="F22" s="13">
        <f t="shared" si="0"/>
        <v>24.723247232472325</v>
      </c>
      <c r="K22" s="72"/>
    </row>
    <row r="23" spans="2:13" x14ac:dyDescent="0.25">
      <c r="B23" s="222"/>
      <c r="C23" s="11" t="s">
        <v>103</v>
      </c>
      <c r="D23" s="12">
        <v>54</v>
      </c>
      <c r="E23" s="12">
        <v>19</v>
      </c>
      <c r="F23" s="13">
        <f t="shared" si="0"/>
        <v>35.185185185185183</v>
      </c>
      <c r="K23" s="72"/>
    </row>
    <row r="24" spans="2:13" x14ac:dyDescent="0.25">
      <c r="B24" s="222"/>
      <c r="C24" s="77" t="s">
        <v>99</v>
      </c>
      <c r="D24" s="78">
        <v>0</v>
      </c>
      <c r="E24" s="78">
        <v>0</v>
      </c>
      <c r="F24" s="79" t="e">
        <f t="shared" si="0"/>
        <v>#DIV/0!</v>
      </c>
      <c r="K24" s="72"/>
    </row>
    <row r="25" spans="2:13" x14ac:dyDescent="0.25">
      <c r="B25" s="222"/>
      <c r="C25" s="11" t="s">
        <v>104</v>
      </c>
      <c r="D25" s="12">
        <v>100</v>
      </c>
      <c r="E25" s="12">
        <v>43</v>
      </c>
      <c r="F25" s="13">
        <f t="shared" si="0"/>
        <v>43</v>
      </c>
      <c r="J25" s="71">
        <v>68399</v>
      </c>
      <c r="K25" s="72"/>
    </row>
    <row r="26" spans="2:13" ht="14.25" customHeight="1" x14ac:dyDescent="0.25">
      <c r="B26" s="222"/>
      <c r="C26" s="201" t="s">
        <v>105</v>
      </c>
      <c r="D26" s="78">
        <v>113</v>
      </c>
      <c r="E26" s="78">
        <v>113</v>
      </c>
      <c r="F26" s="79">
        <f>SUM(E26/D26*100)</f>
        <v>100</v>
      </c>
      <c r="J26" s="71">
        <v>181</v>
      </c>
      <c r="K26" s="72"/>
    </row>
    <row r="27" spans="2:13" x14ac:dyDescent="0.25">
      <c r="B27" s="222"/>
      <c r="C27" s="77" t="s">
        <v>63</v>
      </c>
      <c r="D27" s="78">
        <v>0</v>
      </c>
      <c r="E27" s="78">
        <v>0</v>
      </c>
      <c r="F27" s="79" t="e">
        <f>SUM(E27/D27*100)</f>
        <v>#DIV/0!</v>
      </c>
      <c r="J27" s="115">
        <f>SUM(J26)/J25*100</f>
        <v>0.26462375180923697</v>
      </c>
      <c r="K27" s="72"/>
    </row>
    <row r="28" spans="2:13" x14ac:dyDescent="0.25">
      <c r="B28" s="222"/>
      <c r="C28" s="161" t="s">
        <v>106</v>
      </c>
      <c r="D28" s="125">
        <v>0</v>
      </c>
      <c r="E28" s="125">
        <v>0</v>
      </c>
      <c r="F28" s="126" t="e">
        <f>SUM(E28/D28*100)</f>
        <v>#DIV/0!</v>
      </c>
      <c r="K28" s="72"/>
    </row>
    <row r="29" spans="2:13" x14ac:dyDescent="0.25">
      <c r="B29" s="222"/>
      <c r="C29" s="124" t="s">
        <v>107</v>
      </c>
      <c r="D29" s="125">
        <v>0</v>
      </c>
      <c r="E29" s="125">
        <v>0</v>
      </c>
      <c r="F29" s="126" t="e">
        <f>SUM(E29/D29*100)</f>
        <v>#DIV/0!</v>
      </c>
      <c r="J29" s="202">
        <f>SUM(E21:E23,E25:E32)</f>
        <v>407</v>
      </c>
      <c r="K29" s="72"/>
    </row>
    <row r="30" spans="2:13" ht="15" customHeight="1" x14ac:dyDescent="0.25">
      <c r="B30" s="222"/>
      <c r="C30" s="124" t="s">
        <v>108</v>
      </c>
      <c r="D30" s="125">
        <v>0</v>
      </c>
      <c r="E30" s="125">
        <v>0</v>
      </c>
      <c r="F30" s="126" t="e">
        <f>SUM(E30/D30*100)</f>
        <v>#DIV/0!</v>
      </c>
      <c r="K30" s="72"/>
    </row>
    <row r="31" spans="2:13" ht="28.5" customHeight="1" x14ac:dyDescent="0.25">
      <c r="B31" s="222"/>
      <c r="C31" s="42" t="s">
        <v>109</v>
      </c>
      <c r="D31" s="43">
        <v>17</v>
      </c>
      <c r="E31" s="60"/>
      <c r="F31" s="44" t="s">
        <v>56</v>
      </c>
      <c r="K31" s="72"/>
    </row>
    <row r="32" spans="2:13" ht="15.75" thickBot="1" x14ac:dyDescent="0.3">
      <c r="B32" s="213"/>
      <c r="C32" s="14" t="s">
        <v>110</v>
      </c>
      <c r="D32" s="15">
        <v>27</v>
      </c>
      <c r="E32" s="15">
        <v>5</v>
      </c>
      <c r="F32" s="16">
        <f t="shared" ref="F32:F44" si="1">SUM(E32/D32*100)</f>
        <v>18.518518518518519</v>
      </c>
      <c r="I32" s="70"/>
      <c r="J32" s="70"/>
      <c r="K32" s="72"/>
    </row>
    <row r="33" spans="2:11" ht="14.25" customHeight="1" thickTop="1" x14ac:dyDescent="0.25">
      <c r="B33" s="225" t="s">
        <v>67</v>
      </c>
      <c r="C33" s="226"/>
      <c r="D33" s="129">
        <v>78</v>
      </c>
      <c r="E33" s="129">
        <v>45</v>
      </c>
      <c r="F33" s="130">
        <f t="shared" si="1"/>
        <v>57.692307692307686</v>
      </c>
      <c r="K33" s="72"/>
    </row>
    <row r="34" spans="2:11" ht="15" customHeight="1" x14ac:dyDescent="0.25">
      <c r="B34" s="227" t="s">
        <v>65</v>
      </c>
      <c r="C34" s="228"/>
      <c r="D34" s="127">
        <v>31</v>
      </c>
      <c r="E34" s="127">
        <v>31</v>
      </c>
      <c r="F34" s="128">
        <f t="shared" si="1"/>
        <v>100</v>
      </c>
      <c r="K34" s="72"/>
    </row>
    <row r="35" spans="2:11" ht="16.5" customHeight="1" x14ac:dyDescent="0.25">
      <c r="B35" s="219" t="s">
        <v>55</v>
      </c>
      <c r="C35" s="220"/>
      <c r="D35" s="131">
        <v>668</v>
      </c>
      <c r="E35" s="131">
        <v>390</v>
      </c>
      <c r="F35" s="132">
        <f t="shared" si="1"/>
        <v>58.383233532934128</v>
      </c>
      <c r="K35" s="72"/>
    </row>
    <row r="36" spans="2:11" ht="16.5" customHeight="1" x14ac:dyDescent="0.25">
      <c r="B36" s="227" t="s">
        <v>66</v>
      </c>
      <c r="C36" s="228"/>
      <c r="D36" s="78">
        <v>0</v>
      </c>
      <c r="E36" s="78">
        <v>0</v>
      </c>
      <c r="F36" s="79" t="e">
        <f t="shared" si="1"/>
        <v>#DIV/0!</v>
      </c>
      <c r="K36" s="72"/>
    </row>
    <row r="37" spans="2:11" ht="15.75" customHeight="1" thickBot="1" x14ac:dyDescent="0.3">
      <c r="B37" s="237" t="s">
        <v>49</v>
      </c>
      <c r="C37" s="238"/>
      <c r="D37" s="133">
        <v>0</v>
      </c>
      <c r="E37" s="133">
        <v>0</v>
      </c>
      <c r="F37" s="134" t="e">
        <f t="shared" si="1"/>
        <v>#DIV/0!</v>
      </c>
      <c r="K37" s="72"/>
    </row>
    <row r="38" spans="2:11" ht="15" customHeight="1" thickTop="1" x14ac:dyDescent="0.25">
      <c r="B38" s="239" t="s">
        <v>36</v>
      </c>
      <c r="C38" s="240"/>
      <c r="D38" s="199">
        <v>73</v>
      </c>
      <c r="E38" s="199">
        <v>5</v>
      </c>
      <c r="F38" s="200">
        <f t="shared" si="1"/>
        <v>6.8493150684931505</v>
      </c>
      <c r="K38" s="72"/>
    </row>
    <row r="39" spans="2:11" ht="17.25" customHeight="1" thickBot="1" x14ac:dyDescent="0.3">
      <c r="B39" s="241" t="s">
        <v>46</v>
      </c>
      <c r="C39" s="242"/>
      <c r="D39" s="29">
        <v>0</v>
      </c>
      <c r="E39" s="29">
        <v>0</v>
      </c>
      <c r="F39" s="30" t="e">
        <f t="shared" si="1"/>
        <v>#DIV/0!</v>
      </c>
      <c r="K39" s="72"/>
    </row>
    <row r="40" spans="2:11" ht="16.5" customHeight="1" thickTop="1" thickBot="1" x14ac:dyDescent="0.3">
      <c r="B40" s="243" t="s">
        <v>37</v>
      </c>
      <c r="C40" s="244"/>
      <c r="D40" s="137">
        <v>0</v>
      </c>
      <c r="E40" s="137">
        <v>0</v>
      </c>
      <c r="F40" s="138" t="e">
        <f t="shared" si="1"/>
        <v>#DIV/0!</v>
      </c>
      <c r="K40" s="72"/>
    </row>
    <row r="41" spans="2:11" ht="28.5" customHeight="1" thickTop="1" thickBot="1" x14ac:dyDescent="0.3">
      <c r="B41" s="247" t="s">
        <v>38</v>
      </c>
      <c r="C41" s="248"/>
      <c r="D41" s="120">
        <v>80</v>
      </c>
      <c r="E41" s="120">
        <v>43</v>
      </c>
      <c r="F41" s="121">
        <f t="shared" si="1"/>
        <v>53.75</v>
      </c>
      <c r="K41" s="72"/>
    </row>
    <row r="42" spans="2:11" ht="16.5" customHeight="1" thickBot="1" x14ac:dyDescent="0.3">
      <c r="B42" s="249" t="s">
        <v>39</v>
      </c>
      <c r="C42" s="250"/>
      <c r="D42" s="120">
        <v>1510</v>
      </c>
      <c r="E42" s="120">
        <v>658</v>
      </c>
      <c r="F42" s="121">
        <f t="shared" si="1"/>
        <v>43.576158940397356</v>
      </c>
      <c r="K42" s="72"/>
    </row>
    <row r="43" spans="2:11" ht="15.75" customHeight="1" thickBot="1" x14ac:dyDescent="0.3">
      <c r="B43" s="251" t="s">
        <v>40</v>
      </c>
      <c r="C43" s="252"/>
      <c r="D43" s="118">
        <v>905</v>
      </c>
      <c r="E43" s="118">
        <v>408</v>
      </c>
      <c r="F43" s="119">
        <f t="shared" si="1"/>
        <v>45.082872928176798</v>
      </c>
      <c r="K43" s="72"/>
    </row>
    <row r="44" spans="2:11" ht="18.75" customHeight="1" thickTop="1" x14ac:dyDescent="0.25">
      <c r="B44" s="253" t="s">
        <v>41</v>
      </c>
      <c r="C44" s="254"/>
      <c r="D44" s="25">
        <v>5</v>
      </c>
      <c r="E44" s="25">
        <v>4</v>
      </c>
      <c r="F44" s="26">
        <f t="shared" si="1"/>
        <v>80</v>
      </c>
      <c r="K44" s="72"/>
    </row>
    <row r="45" spans="2:11" ht="14.25" customHeight="1" x14ac:dyDescent="0.25">
      <c r="B45" s="231" t="s">
        <v>57</v>
      </c>
      <c r="C45" s="232"/>
      <c r="D45" s="39">
        <v>252</v>
      </c>
      <c r="E45" s="58"/>
      <c r="F45" s="41" t="s">
        <v>56</v>
      </c>
      <c r="K45" s="72"/>
    </row>
    <row r="46" spans="2:11" ht="13.5" customHeight="1" x14ac:dyDescent="0.25">
      <c r="B46" s="255" t="s">
        <v>42</v>
      </c>
      <c r="C46" s="256"/>
      <c r="D46" s="25">
        <v>67</v>
      </c>
      <c r="E46" s="25">
        <v>10</v>
      </c>
      <c r="F46" s="26">
        <f>SUM(E46/D46*100)</f>
        <v>14.925373134328357</v>
      </c>
      <c r="K46" s="72"/>
    </row>
    <row r="47" spans="2:11" ht="15" customHeight="1" x14ac:dyDescent="0.25">
      <c r="B47" s="233" t="s">
        <v>58</v>
      </c>
      <c r="C47" s="234"/>
      <c r="D47" s="40">
        <v>46</v>
      </c>
      <c r="E47" s="59"/>
      <c r="F47" s="45" t="s">
        <v>56</v>
      </c>
      <c r="K47" s="72"/>
    </row>
    <row r="48" spans="2:11" ht="13.5" customHeight="1" thickBot="1" x14ac:dyDescent="0.3">
      <c r="B48" s="235" t="s">
        <v>43</v>
      </c>
      <c r="C48" s="236"/>
      <c r="D48" s="9">
        <v>831</v>
      </c>
      <c r="E48" s="9">
        <v>188</v>
      </c>
      <c r="F48" s="10">
        <f>SUM(E48/D48*100)</f>
        <v>22.623345367027678</v>
      </c>
      <c r="K48" s="72"/>
    </row>
    <row r="49" spans="1:11" ht="10.5" customHeight="1" thickTop="1" x14ac:dyDescent="0.25">
      <c r="C49" s="2"/>
      <c r="D49" s="2"/>
      <c r="E49" s="2"/>
      <c r="F49" s="2"/>
      <c r="K49" s="72"/>
    </row>
    <row r="50" spans="1:11" ht="15.75" thickBot="1" x14ac:dyDescent="0.3">
      <c r="B50" s="3" t="s">
        <v>53</v>
      </c>
      <c r="K50" s="72"/>
    </row>
    <row r="51" spans="1:11" ht="15.75" thickBot="1" x14ac:dyDescent="0.3">
      <c r="B51" s="245" t="s">
        <v>69</v>
      </c>
      <c r="C51" s="246"/>
      <c r="D51" s="116">
        <f>SUM(D41:D43)</f>
        <v>2495</v>
      </c>
      <c r="E51" s="116">
        <f>SUM(E41:E43)</f>
        <v>1109</v>
      </c>
      <c r="F51" s="117">
        <f>SUM(E51/D51*100)</f>
        <v>44.448897795591179</v>
      </c>
      <c r="K51" s="72"/>
    </row>
    <row r="52" spans="1:11" ht="15.75" thickBot="1" x14ac:dyDescent="0.3">
      <c r="B52" s="3" t="s">
        <v>59</v>
      </c>
      <c r="K52" s="72"/>
    </row>
    <row r="53" spans="1:11" ht="15.75" thickBot="1" x14ac:dyDescent="0.3">
      <c r="B53" s="229" t="s">
        <v>60</v>
      </c>
      <c r="C53" s="230"/>
      <c r="D53" s="122">
        <f>SUM(D24,D26:D27,D34,D36)</f>
        <v>144</v>
      </c>
      <c r="E53" s="122">
        <f>SUM(E24,E26:E27,E34,E36)</f>
        <v>144</v>
      </c>
      <c r="F53" s="123">
        <f>SUM(E53/D53*100)</f>
        <v>100</v>
      </c>
      <c r="K53" s="72"/>
    </row>
    <row r="54" spans="1:11" ht="15.75" thickBot="1" x14ac:dyDescent="0.3">
      <c r="B54" s="229" t="s">
        <v>68</v>
      </c>
      <c r="C54" s="230"/>
      <c r="D54" s="122">
        <f>SUM(D24,D26:D27)</f>
        <v>113</v>
      </c>
      <c r="E54" s="122">
        <f>SUM(E24,E26:E27)</f>
        <v>113</v>
      </c>
      <c r="F54" s="123">
        <f>SUM(E54/D54*100)</f>
        <v>100</v>
      </c>
      <c r="K54" s="72"/>
    </row>
    <row r="55" spans="1:11" ht="13.5" customHeight="1" x14ac:dyDescent="0.25">
      <c r="A55" s="51"/>
      <c r="B55" s="53" t="s">
        <v>112</v>
      </c>
      <c r="C55" s="53"/>
      <c r="K55" s="72"/>
    </row>
    <row r="56" spans="1:11" ht="14.25" customHeight="1" x14ac:dyDescent="0.25">
      <c r="A56" s="51"/>
      <c r="B56" s="52" t="s">
        <v>72</v>
      </c>
      <c r="C56" s="53" t="s">
        <v>91</v>
      </c>
      <c r="K56" s="72"/>
    </row>
    <row r="57" spans="1:11" ht="13.5" customHeight="1" x14ac:dyDescent="0.25">
      <c r="A57" s="51"/>
      <c r="B57" s="52">
        <v>2</v>
      </c>
      <c r="C57" s="53" t="s">
        <v>92</v>
      </c>
      <c r="K57" s="72"/>
    </row>
    <row r="58" spans="1:11" ht="12.75" customHeight="1" x14ac:dyDescent="0.25">
      <c r="A58" s="51"/>
      <c r="B58" s="52">
        <v>3</v>
      </c>
      <c r="C58" s="53" t="s">
        <v>93</v>
      </c>
      <c r="K58" s="72"/>
    </row>
    <row r="59" spans="1:11" ht="13.5" customHeight="1" x14ac:dyDescent="0.25">
      <c r="A59" s="51"/>
      <c r="B59" s="52">
        <v>4</v>
      </c>
      <c r="C59" s="53" t="s">
        <v>94</v>
      </c>
      <c r="K59" s="72"/>
    </row>
    <row r="60" spans="1:11" ht="15" customHeight="1" x14ac:dyDescent="0.25">
      <c r="A60" s="51"/>
      <c r="B60" s="52">
        <v>5</v>
      </c>
      <c r="C60" s="53" t="s">
        <v>95</v>
      </c>
      <c r="K60" s="72"/>
    </row>
    <row r="61" spans="1:11" ht="12.75" customHeight="1" x14ac:dyDescent="0.25">
      <c r="A61" s="51"/>
      <c r="B61" s="53"/>
      <c r="C61" s="53" t="s">
        <v>96</v>
      </c>
      <c r="K61" s="72"/>
    </row>
    <row r="62" spans="1:11" ht="12.75" customHeight="1" x14ac:dyDescent="0.25">
      <c r="A62" s="51"/>
      <c r="B62" s="53"/>
      <c r="C62" s="53" t="s">
        <v>78</v>
      </c>
    </row>
    <row r="63" spans="1:11" ht="13.5" customHeight="1" x14ac:dyDescent="0.25">
      <c r="B63" s="51"/>
      <c r="C63" s="111" t="s">
        <v>100</v>
      </c>
    </row>
    <row r="64" spans="1:11" x14ac:dyDescent="0.25">
      <c r="C64" s="2"/>
    </row>
  </sheetData>
  <mergeCells count="29">
    <mergeCell ref="B54:C54"/>
    <mergeCell ref="B36:C36"/>
    <mergeCell ref="B45:C45"/>
    <mergeCell ref="B47:C47"/>
    <mergeCell ref="B53:C53"/>
    <mergeCell ref="B48:C48"/>
    <mergeCell ref="B37:C37"/>
    <mergeCell ref="B38:C38"/>
    <mergeCell ref="B39:C39"/>
    <mergeCell ref="B40:C40"/>
    <mergeCell ref="B51:C51"/>
    <mergeCell ref="B41:C41"/>
    <mergeCell ref="B42:C42"/>
    <mergeCell ref="B43:C43"/>
    <mergeCell ref="B44:C44"/>
    <mergeCell ref="B46:C46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verticalCentered="1"/>
  <pageMargins left="0" right="0" top="0" bottom="0" header="0" footer="0"/>
  <pageSetup paperSize="9" scale="80" fitToWidth="0" orientation="portrait" r:id="rId1"/>
  <ignoredErrors>
    <ignoredError sqref="B5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I61"/>
  <sheetViews>
    <sheetView zoomScale="110" zoomScaleNormal="110" workbookViewId="0">
      <selection activeCell="B1" sqref="B1"/>
    </sheetView>
  </sheetViews>
  <sheetFormatPr defaultRowHeight="15" x14ac:dyDescent="0.25"/>
  <cols>
    <col min="1" max="1" width="2.42578125" style="69" customWidth="1"/>
    <col min="2" max="2" width="3.28515625" style="69" customWidth="1"/>
    <col min="3" max="3" width="83.7109375" style="69" customWidth="1"/>
    <col min="4" max="4" width="15" style="69" customWidth="1"/>
    <col min="5" max="5" width="12.7109375" style="69" customWidth="1"/>
    <col min="6" max="6" width="9.28515625" style="69" customWidth="1"/>
    <col min="7" max="7" width="3.85546875" style="69" customWidth="1"/>
    <col min="8" max="8" width="7.7109375" style="69" customWidth="1"/>
    <col min="9" max="9" width="5.5703125" style="69" customWidth="1"/>
    <col min="10" max="16384" width="9.140625" style="69"/>
  </cols>
  <sheetData>
    <row r="1" spans="2:9" x14ac:dyDescent="0.25">
      <c r="B1" s="3" t="s">
        <v>75</v>
      </c>
      <c r="C1" s="2"/>
      <c r="D1" s="2"/>
      <c r="E1" s="2"/>
      <c r="F1" s="2"/>
    </row>
    <row r="2" spans="2:9" ht="15.75" thickBot="1" x14ac:dyDescent="0.3">
      <c r="B2" s="3" t="s">
        <v>84</v>
      </c>
      <c r="C2" s="2"/>
      <c r="D2" s="2"/>
      <c r="E2" s="2"/>
      <c r="F2" s="2"/>
    </row>
    <row r="3" spans="2:9" ht="62.25" customHeight="1" thickTop="1" x14ac:dyDescent="0.25">
      <c r="B3" s="204" t="s">
        <v>12</v>
      </c>
      <c r="C3" s="205"/>
      <c r="D3" s="186" t="s">
        <v>82</v>
      </c>
      <c r="E3" s="187" t="s">
        <v>48</v>
      </c>
      <c r="F3" s="188" t="s">
        <v>90</v>
      </c>
    </row>
    <row r="4" spans="2:9" ht="18.75" customHeight="1" thickBot="1" x14ac:dyDescent="0.3">
      <c r="B4" s="210" t="s">
        <v>50</v>
      </c>
      <c r="C4" s="211"/>
      <c r="D4" s="4">
        <v>7714</v>
      </c>
      <c r="E4" s="4">
        <v>3052</v>
      </c>
      <c r="F4" s="5">
        <f>SUM(E4/D4*100)</f>
        <v>39.564428312159713</v>
      </c>
      <c r="H4" s="70">
        <f>SUM(D5:D6)</f>
        <v>7714</v>
      </c>
      <c r="I4" s="70">
        <f>SUM(E5:E6)</f>
        <v>3052</v>
      </c>
    </row>
    <row r="5" spans="2:9" ht="15.75" thickTop="1" x14ac:dyDescent="0.25">
      <c r="B5" s="212"/>
      <c r="C5" s="6" t="s">
        <v>17</v>
      </c>
      <c r="D5" s="7">
        <v>1442</v>
      </c>
      <c r="E5" s="7">
        <v>973</v>
      </c>
      <c r="F5" s="8">
        <f>SUM(E5/D5*100)</f>
        <v>67.475728155339809</v>
      </c>
      <c r="H5" s="72"/>
      <c r="I5" s="72"/>
    </row>
    <row r="6" spans="2:9" ht="15.75" thickBot="1" x14ac:dyDescent="0.3">
      <c r="B6" s="213"/>
      <c r="C6" s="68" t="s">
        <v>18</v>
      </c>
      <c r="D6" s="9">
        <v>6272</v>
      </c>
      <c r="E6" s="9">
        <v>2079</v>
      </c>
      <c r="F6" s="10">
        <f>SUM(E6/D6*100)</f>
        <v>33.147321428571431</v>
      </c>
      <c r="H6" s="71"/>
      <c r="I6" s="71"/>
    </row>
    <row r="7" spans="2:9" ht="15.75" customHeight="1" thickTop="1" x14ac:dyDescent="0.25">
      <c r="B7" s="214" t="s">
        <v>51</v>
      </c>
      <c r="C7" s="6" t="s">
        <v>19</v>
      </c>
      <c r="D7" s="7">
        <v>6</v>
      </c>
      <c r="E7" s="7">
        <v>2</v>
      </c>
      <c r="F7" s="8">
        <f t="shared" ref="F7:F28" si="0">SUM(E7/D7*100)</f>
        <v>33.333333333333329</v>
      </c>
      <c r="H7" s="71"/>
      <c r="I7" s="71"/>
    </row>
    <row r="8" spans="2:9" x14ac:dyDescent="0.25">
      <c r="B8" s="215"/>
      <c r="C8" s="11" t="s">
        <v>20</v>
      </c>
      <c r="D8" s="12">
        <v>21</v>
      </c>
      <c r="E8" s="12">
        <v>5</v>
      </c>
      <c r="F8" s="13">
        <f t="shared" si="0"/>
        <v>23.809523809523807</v>
      </c>
      <c r="H8" s="71"/>
      <c r="I8" s="71"/>
    </row>
    <row r="9" spans="2:9" x14ac:dyDescent="0.25">
      <c r="B9" s="215"/>
      <c r="C9" s="11" t="s">
        <v>21</v>
      </c>
      <c r="D9" s="12">
        <v>438</v>
      </c>
      <c r="E9" s="12">
        <v>228</v>
      </c>
      <c r="F9" s="13">
        <f t="shared" si="0"/>
        <v>52.054794520547944</v>
      </c>
      <c r="H9" s="71"/>
      <c r="I9" s="71"/>
    </row>
    <row r="10" spans="2:9" x14ac:dyDescent="0.25">
      <c r="B10" s="215"/>
      <c r="C10" s="11" t="s">
        <v>22</v>
      </c>
      <c r="D10" s="12">
        <v>0</v>
      </c>
      <c r="E10" s="12">
        <v>0</v>
      </c>
      <c r="F10" s="13" t="e">
        <f t="shared" si="0"/>
        <v>#DIV/0!</v>
      </c>
      <c r="H10" s="71"/>
      <c r="I10" s="71"/>
    </row>
    <row r="11" spans="2:9" x14ac:dyDescent="0.25">
      <c r="B11" s="215"/>
      <c r="C11" s="11" t="s">
        <v>23</v>
      </c>
      <c r="D11" s="12">
        <v>3</v>
      </c>
      <c r="E11" s="12">
        <v>0</v>
      </c>
      <c r="F11" s="13">
        <f t="shared" si="0"/>
        <v>0</v>
      </c>
      <c r="H11" s="71"/>
      <c r="I11" s="71"/>
    </row>
    <row r="12" spans="2:9" ht="15.75" thickBot="1" x14ac:dyDescent="0.3">
      <c r="B12" s="216"/>
      <c r="C12" s="14" t="s">
        <v>24</v>
      </c>
      <c r="D12" s="15">
        <v>38</v>
      </c>
      <c r="E12" s="15">
        <v>1</v>
      </c>
      <c r="F12" s="16">
        <f t="shared" si="0"/>
        <v>2.6315789473684208</v>
      </c>
      <c r="H12" s="71"/>
      <c r="I12" s="71"/>
    </row>
    <row r="13" spans="2:9" ht="22.5" customHeight="1" thickTop="1" x14ac:dyDescent="0.25">
      <c r="B13" s="217" t="s">
        <v>52</v>
      </c>
      <c r="C13" s="218"/>
      <c r="D13" s="17">
        <v>6143</v>
      </c>
      <c r="E13" s="17">
        <v>2415</v>
      </c>
      <c r="F13" s="18">
        <f t="shared" si="0"/>
        <v>39.313039231645774</v>
      </c>
      <c r="H13" s="72"/>
      <c r="I13" s="72"/>
    </row>
    <row r="14" spans="2:9" ht="21.75" customHeight="1" thickBot="1" x14ac:dyDescent="0.3">
      <c r="B14" s="259" t="s">
        <v>25</v>
      </c>
      <c r="C14" s="260"/>
      <c r="D14" s="137">
        <v>4106</v>
      </c>
      <c r="E14" s="137">
        <v>1613</v>
      </c>
      <c r="F14" s="138">
        <f t="shared" si="0"/>
        <v>39.28397467121286</v>
      </c>
      <c r="H14" s="70">
        <f>SUM(D15,D18)</f>
        <v>4106</v>
      </c>
      <c r="I14" s="70">
        <f>SUM(E15,E18)</f>
        <v>1613</v>
      </c>
    </row>
    <row r="15" spans="2:9" ht="16.5" customHeight="1" thickTop="1" thickBot="1" x14ac:dyDescent="0.3">
      <c r="B15" s="208" t="s">
        <v>26</v>
      </c>
      <c r="C15" s="209"/>
      <c r="D15" s="19">
        <v>3479</v>
      </c>
      <c r="E15" s="19">
        <v>1382</v>
      </c>
      <c r="F15" s="20">
        <f t="shared" si="0"/>
        <v>39.724058637539521</v>
      </c>
    </row>
    <row r="16" spans="2:9" x14ac:dyDescent="0.25">
      <c r="B16" s="221"/>
      <c r="C16" s="21" t="s">
        <v>27</v>
      </c>
      <c r="D16" s="22">
        <v>140</v>
      </c>
      <c r="E16" s="22">
        <v>76</v>
      </c>
      <c r="F16" s="23">
        <f t="shared" si="0"/>
        <v>54.285714285714285</v>
      </c>
    </row>
    <row r="17" spans="2:6" ht="15.75" thickBot="1" x14ac:dyDescent="0.3">
      <c r="B17" s="222"/>
      <c r="C17" s="24" t="s">
        <v>28</v>
      </c>
      <c r="D17" s="25">
        <v>275</v>
      </c>
      <c r="E17" s="25">
        <v>111</v>
      </c>
      <c r="F17" s="26">
        <f t="shared" si="0"/>
        <v>40.36363636363636</v>
      </c>
    </row>
    <row r="18" spans="2:6" ht="15.75" customHeight="1" thickBot="1" x14ac:dyDescent="0.3">
      <c r="B18" s="223" t="s">
        <v>29</v>
      </c>
      <c r="C18" s="224"/>
      <c r="D18" s="27">
        <v>627</v>
      </c>
      <c r="E18" s="27">
        <v>231</v>
      </c>
      <c r="F18" s="28">
        <f t="shared" si="0"/>
        <v>36.84210526315789</v>
      </c>
    </row>
    <row r="19" spans="2:6" x14ac:dyDescent="0.25">
      <c r="B19" s="221"/>
      <c r="C19" s="21" t="s">
        <v>30</v>
      </c>
      <c r="D19" s="22">
        <v>291</v>
      </c>
      <c r="E19" s="22">
        <v>97</v>
      </c>
      <c r="F19" s="23">
        <f t="shared" si="0"/>
        <v>33.333333333333329</v>
      </c>
    </row>
    <row r="20" spans="2:6" x14ac:dyDescent="0.25">
      <c r="B20" s="222"/>
      <c r="C20" s="11" t="s">
        <v>31</v>
      </c>
      <c r="D20" s="12">
        <v>193</v>
      </c>
      <c r="E20" s="12">
        <v>53</v>
      </c>
      <c r="F20" s="13">
        <f t="shared" si="0"/>
        <v>27.461139896373055</v>
      </c>
    </row>
    <row r="21" spans="2:6" x14ac:dyDescent="0.25">
      <c r="B21" s="222"/>
      <c r="C21" s="11" t="s">
        <v>32</v>
      </c>
      <c r="D21" s="12">
        <v>19</v>
      </c>
      <c r="E21" s="12">
        <v>5</v>
      </c>
      <c r="F21" s="13">
        <f t="shared" si="0"/>
        <v>26.315789473684209</v>
      </c>
    </row>
    <row r="22" spans="2:6" x14ac:dyDescent="0.25">
      <c r="B22" s="222"/>
      <c r="C22" s="77" t="s">
        <v>61</v>
      </c>
      <c r="D22" s="78">
        <v>0</v>
      </c>
      <c r="E22" s="78">
        <v>0</v>
      </c>
      <c r="F22" s="79" t="e">
        <f t="shared" si="0"/>
        <v>#DIV/0!</v>
      </c>
    </row>
    <row r="23" spans="2:6" x14ac:dyDescent="0.25">
      <c r="B23" s="222"/>
      <c r="C23" s="11" t="s">
        <v>33</v>
      </c>
      <c r="D23" s="12">
        <v>42</v>
      </c>
      <c r="E23" s="12">
        <v>16</v>
      </c>
      <c r="F23" s="13">
        <f t="shared" si="0"/>
        <v>38.095238095238095</v>
      </c>
    </row>
    <row r="24" spans="2:6" ht="16.5" customHeight="1" x14ac:dyDescent="0.25">
      <c r="B24" s="222"/>
      <c r="C24" s="77" t="s">
        <v>62</v>
      </c>
      <c r="D24" s="78">
        <v>58</v>
      </c>
      <c r="E24" s="78">
        <v>58</v>
      </c>
      <c r="F24" s="79">
        <f t="shared" si="0"/>
        <v>100</v>
      </c>
    </row>
    <row r="25" spans="2:6" ht="15.75" customHeight="1" x14ac:dyDescent="0.25">
      <c r="B25" s="222"/>
      <c r="C25" s="77" t="s">
        <v>63</v>
      </c>
      <c r="D25" s="78">
        <v>0</v>
      </c>
      <c r="E25" s="78">
        <v>0</v>
      </c>
      <c r="F25" s="79" t="e">
        <f t="shared" si="0"/>
        <v>#DIV/0!</v>
      </c>
    </row>
    <row r="26" spans="2:6" x14ac:dyDescent="0.25">
      <c r="B26" s="222"/>
      <c r="C26" s="161" t="s">
        <v>34</v>
      </c>
      <c r="D26" s="162">
        <v>0</v>
      </c>
      <c r="E26" s="162">
        <v>0</v>
      </c>
      <c r="F26" s="163" t="e">
        <f t="shared" si="0"/>
        <v>#DIV/0!</v>
      </c>
    </row>
    <row r="27" spans="2:6" ht="17.25" customHeight="1" x14ac:dyDescent="0.25">
      <c r="B27" s="222"/>
      <c r="C27" s="161" t="s">
        <v>44</v>
      </c>
      <c r="D27" s="162">
        <v>0</v>
      </c>
      <c r="E27" s="162">
        <v>0</v>
      </c>
      <c r="F27" s="163" t="e">
        <f t="shared" si="0"/>
        <v>#DIV/0!</v>
      </c>
    </row>
    <row r="28" spans="2:6" ht="16.5" customHeight="1" x14ac:dyDescent="0.25">
      <c r="B28" s="222"/>
      <c r="C28" s="161" t="s">
        <v>45</v>
      </c>
      <c r="D28" s="162">
        <v>0</v>
      </c>
      <c r="E28" s="162">
        <v>0</v>
      </c>
      <c r="F28" s="163" t="e">
        <f t="shared" si="0"/>
        <v>#DIV/0!</v>
      </c>
    </row>
    <row r="29" spans="2:6" ht="32.25" customHeight="1" x14ac:dyDescent="0.25">
      <c r="B29" s="222"/>
      <c r="C29" s="42" t="s">
        <v>64</v>
      </c>
      <c r="D29" s="43">
        <v>7</v>
      </c>
      <c r="E29" s="60"/>
      <c r="F29" s="44" t="s">
        <v>56</v>
      </c>
    </row>
    <row r="30" spans="2:6" ht="18.75" customHeight="1" thickBot="1" x14ac:dyDescent="0.3">
      <c r="B30" s="213"/>
      <c r="C30" s="14" t="s">
        <v>35</v>
      </c>
      <c r="D30" s="15">
        <v>17</v>
      </c>
      <c r="E30" s="15">
        <v>2</v>
      </c>
      <c r="F30" s="16">
        <f t="shared" ref="F30:F42" si="1">SUM(E30/D30*100)</f>
        <v>11.76470588235294</v>
      </c>
    </row>
    <row r="31" spans="2:6" ht="16.5" customHeight="1" thickTop="1" x14ac:dyDescent="0.25">
      <c r="B31" s="225" t="s">
        <v>67</v>
      </c>
      <c r="C31" s="226"/>
      <c r="D31" s="129">
        <v>16</v>
      </c>
      <c r="E31" s="129">
        <v>9</v>
      </c>
      <c r="F31" s="130">
        <f t="shared" si="1"/>
        <v>56.25</v>
      </c>
    </row>
    <row r="32" spans="2:6" ht="17.25" customHeight="1" x14ac:dyDescent="0.25">
      <c r="B32" s="227" t="s">
        <v>65</v>
      </c>
      <c r="C32" s="228"/>
      <c r="D32" s="127">
        <v>9</v>
      </c>
      <c r="E32" s="127">
        <v>9</v>
      </c>
      <c r="F32" s="128">
        <f t="shared" si="1"/>
        <v>100</v>
      </c>
    </row>
    <row r="33" spans="2:6" ht="18" customHeight="1" x14ac:dyDescent="0.25">
      <c r="B33" s="219" t="s">
        <v>55</v>
      </c>
      <c r="C33" s="220"/>
      <c r="D33" s="131">
        <v>453</v>
      </c>
      <c r="E33" s="131">
        <v>238</v>
      </c>
      <c r="F33" s="132">
        <f t="shared" si="1"/>
        <v>52.53863134657837</v>
      </c>
    </row>
    <row r="34" spans="2:6" ht="19.5" customHeight="1" x14ac:dyDescent="0.25">
      <c r="B34" s="227" t="s">
        <v>66</v>
      </c>
      <c r="C34" s="228"/>
      <c r="D34" s="78">
        <v>0</v>
      </c>
      <c r="E34" s="78">
        <v>0</v>
      </c>
      <c r="F34" s="79" t="e">
        <f t="shared" si="1"/>
        <v>#DIV/0!</v>
      </c>
    </row>
    <row r="35" spans="2:6" ht="18" customHeight="1" thickBot="1" x14ac:dyDescent="0.3">
      <c r="B35" s="237" t="s">
        <v>49</v>
      </c>
      <c r="C35" s="238"/>
      <c r="D35" s="133">
        <v>0</v>
      </c>
      <c r="E35" s="133">
        <v>0</v>
      </c>
      <c r="F35" s="134" t="e">
        <f t="shared" si="1"/>
        <v>#DIV/0!</v>
      </c>
    </row>
    <row r="36" spans="2:6" ht="17.25" customHeight="1" thickTop="1" x14ac:dyDescent="0.25">
      <c r="B36" s="257" t="s">
        <v>36</v>
      </c>
      <c r="C36" s="258"/>
      <c r="D36" s="135">
        <v>27</v>
      </c>
      <c r="E36" s="135">
        <v>3</v>
      </c>
      <c r="F36" s="136">
        <f t="shared" si="1"/>
        <v>11.111111111111111</v>
      </c>
    </row>
    <row r="37" spans="2:6" ht="18" customHeight="1" thickBot="1" x14ac:dyDescent="0.3">
      <c r="B37" s="241" t="s">
        <v>46</v>
      </c>
      <c r="C37" s="242"/>
      <c r="D37" s="29">
        <v>0</v>
      </c>
      <c r="E37" s="29">
        <v>0</v>
      </c>
      <c r="F37" s="30" t="e">
        <f t="shared" si="1"/>
        <v>#DIV/0!</v>
      </c>
    </row>
    <row r="38" spans="2:6" ht="16.5" customHeight="1" thickTop="1" thickBot="1" x14ac:dyDescent="0.3">
      <c r="B38" s="243" t="s">
        <v>37</v>
      </c>
      <c r="C38" s="244"/>
      <c r="D38" s="137">
        <v>0</v>
      </c>
      <c r="E38" s="137">
        <v>0</v>
      </c>
      <c r="F38" s="138" t="e">
        <f t="shared" si="1"/>
        <v>#DIV/0!</v>
      </c>
    </row>
    <row r="39" spans="2:6" ht="32.25" customHeight="1" thickTop="1" thickBot="1" x14ac:dyDescent="0.3">
      <c r="B39" s="262" t="s">
        <v>38</v>
      </c>
      <c r="C39" s="263"/>
      <c r="D39" s="153">
        <v>19</v>
      </c>
      <c r="E39" s="153">
        <v>10</v>
      </c>
      <c r="F39" s="154">
        <f t="shared" si="1"/>
        <v>52.631578947368418</v>
      </c>
    </row>
    <row r="40" spans="2:6" ht="15.75" customHeight="1" thickBot="1" x14ac:dyDescent="0.3">
      <c r="B40" s="261" t="s">
        <v>39</v>
      </c>
      <c r="C40" s="246"/>
      <c r="D40" s="153">
        <v>531</v>
      </c>
      <c r="E40" s="153">
        <v>241</v>
      </c>
      <c r="F40" s="154">
        <f t="shared" si="1"/>
        <v>45.386064030131827</v>
      </c>
    </row>
    <row r="41" spans="2:6" ht="15.75" customHeight="1" thickBot="1" x14ac:dyDescent="0.3">
      <c r="B41" s="264" t="s">
        <v>40</v>
      </c>
      <c r="C41" s="265"/>
      <c r="D41" s="155">
        <v>475</v>
      </c>
      <c r="E41" s="155">
        <v>199</v>
      </c>
      <c r="F41" s="156">
        <f t="shared" si="1"/>
        <v>41.89473684210526</v>
      </c>
    </row>
    <row r="42" spans="2:6" ht="15.75" customHeight="1" thickTop="1" x14ac:dyDescent="0.25">
      <c r="B42" s="253" t="s">
        <v>41</v>
      </c>
      <c r="C42" s="254"/>
      <c r="D42" s="25">
        <v>3</v>
      </c>
      <c r="E42" s="25">
        <v>2</v>
      </c>
      <c r="F42" s="26">
        <f t="shared" si="1"/>
        <v>66.666666666666657</v>
      </c>
    </row>
    <row r="43" spans="2:6" ht="15" customHeight="1" x14ac:dyDescent="0.25">
      <c r="B43" s="231" t="s">
        <v>57</v>
      </c>
      <c r="C43" s="232"/>
      <c r="D43" s="39">
        <v>103</v>
      </c>
      <c r="E43" s="58"/>
      <c r="F43" s="41" t="s">
        <v>56</v>
      </c>
    </row>
    <row r="44" spans="2:6" ht="15" customHeight="1" x14ac:dyDescent="0.25">
      <c r="B44" s="255" t="s">
        <v>42</v>
      </c>
      <c r="C44" s="256"/>
      <c r="D44" s="25">
        <v>25</v>
      </c>
      <c r="E44" s="25">
        <v>5</v>
      </c>
      <c r="F44" s="26">
        <f>SUM(E44/D44*100)</f>
        <v>20</v>
      </c>
    </row>
    <row r="45" spans="2:6" ht="15" customHeight="1" x14ac:dyDescent="0.25">
      <c r="B45" s="233" t="s">
        <v>58</v>
      </c>
      <c r="C45" s="234"/>
      <c r="D45" s="40">
        <v>25</v>
      </c>
      <c r="E45" s="59"/>
      <c r="F45" s="45" t="s">
        <v>56</v>
      </c>
    </row>
    <row r="46" spans="2:6" ht="15.75" customHeight="1" thickBot="1" x14ac:dyDescent="0.3">
      <c r="B46" s="235" t="s">
        <v>43</v>
      </c>
      <c r="C46" s="236"/>
      <c r="D46" s="9">
        <v>360</v>
      </c>
      <c r="E46" s="9">
        <v>95</v>
      </c>
      <c r="F46" s="10">
        <f>SUM(E46/D46*100)</f>
        <v>26.388888888888889</v>
      </c>
    </row>
    <row r="47" spans="2:6" ht="11.25" customHeight="1" thickTop="1" x14ac:dyDescent="0.25">
      <c r="C47" s="2"/>
      <c r="D47" s="2"/>
      <c r="E47" s="2"/>
      <c r="F47" s="2"/>
    </row>
    <row r="48" spans="2:6" ht="15.75" thickBot="1" x14ac:dyDescent="0.3">
      <c r="B48" s="3" t="s">
        <v>53</v>
      </c>
    </row>
    <row r="49" spans="2:6" ht="15.75" thickBot="1" x14ac:dyDescent="0.3">
      <c r="B49" s="245" t="s">
        <v>69</v>
      </c>
      <c r="C49" s="246"/>
      <c r="D49" s="150">
        <f>SUM(D39:D41)</f>
        <v>1025</v>
      </c>
      <c r="E49" s="150">
        <f>SUM(E39:E41)</f>
        <v>450</v>
      </c>
      <c r="F49" s="151">
        <f>SUM(E49/D49*100)</f>
        <v>43.902439024390247</v>
      </c>
    </row>
    <row r="50" spans="2:6" ht="15.75" thickBot="1" x14ac:dyDescent="0.3">
      <c r="B50" s="3" t="s">
        <v>59</v>
      </c>
    </row>
    <row r="51" spans="2:6" ht="15.75" customHeight="1" thickBot="1" x14ac:dyDescent="0.3">
      <c r="B51" s="229" t="s">
        <v>60</v>
      </c>
      <c r="C51" s="230"/>
      <c r="D51" s="122">
        <f>SUM(D22,D24:D25,D32,D34)</f>
        <v>67</v>
      </c>
      <c r="E51" s="122">
        <f>SUM(E22,E24:E25,E32,E34)</f>
        <v>67</v>
      </c>
      <c r="F51" s="123">
        <f>SUM(E51/D51*100)</f>
        <v>100</v>
      </c>
    </row>
    <row r="52" spans="2:6" ht="15.75" customHeight="1" thickBot="1" x14ac:dyDescent="0.3">
      <c r="B52" s="229" t="s">
        <v>68</v>
      </c>
      <c r="C52" s="230"/>
      <c r="D52" s="122">
        <f>SUM(D22,D24:D25)</f>
        <v>58</v>
      </c>
      <c r="E52" s="122">
        <f>SUM(E22,E24:E25)</f>
        <v>58</v>
      </c>
      <c r="F52" s="123">
        <f>SUM(E52/D52*100)</f>
        <v>100</v>
      </c>
    </row>
    <row r="53" spans="2:6" x14ac:dyDescent="0.25">
      <c r="B53" s="51" t="str">
        <f>T('A-I b.ogół. i do 30r.ż.'!B55)</f>
        <v>*      Liczby zawarte w zestawieniu dotyczą okresu I-II 2025 roku.</v>
      </c>
      <c r="C53" s="51"/>
    </row>
    <row r="54" spans="2:6" x14ac:dyDescent="0.25">
      <c r="B54" s="52" t="s">
        <v>72</v>
      </c>
      <c r="C54" s="51" t="s">
        <v>98</v>
      </c>
    </row>
    <row r="55" spans="2:6" x14ac:dyDescent="0.25">
      <c r="B55" s="52">
        <v>2</v>
      </c>
      <c r="C55" s="51" t="s">
        <v>92</v>
      </c>
    </row>
    <row r="56" spans="2:6" x14ac:dyDescent="0.25">
      <c r="B56" s="52">
        <v>3</v>
      </c>
      <c r="C56" s="51" t="s">
        <v>93</v>
      </c>
    </row>
    <row r="57" spans="2:6" x14ac:dyDescent="0.25">
      <c r="B57" s="52">
        <v>4</v>
      </c>
      <c r="C57" s="51" t="s">
        <v>94</v>
      </c>
    </row>
    <row r="58" spans="2:6" x14ac:dyDescent="0.25">
      <c r="B58" s="52">
        <v>5</v>
      </c>
      <c r="C58" s="51" t="s">
        <v>95</v>
      </c>
    </row>
    <row r="59" spans="2:6" x14ac:dyDescent="0.25">
      <c r="B59" s="51"/>
      <c r="C59" s="53" t="s">
        <v>96</v>
      </c>
    </row>
    <row r="60" spans="2:6" x14ac:dyDescent="0.25">
      <c r="B60" s="51"/>
      <c r="C60" s="53" t="s">
        <v>78</v>
      </c>
    </row>
    <row r="61" spans="2:6" ht="15" customHeight="1" x14ac:dyDescent="0.25">
      <c r="B61" s="2"/>
      <c r="C61" s="111" t="s">
        <v>97</v>
      </c>
    </row>
  </sheetData>
  <mergeCells count="29">
    <mergeCell ref="B49:C49"/>
    <mergeCell ref="B51:C51"/>
    <mergeCell ref="B52:C52"/>
    <mergeCell ref="B41:C41"/>
    <mergeCell ref="B42:C42"/>
    <mergeCell ref="B43:C43"/>
    <mergeCell ref="B44:C44"/>
    <mergeCell ref="B45:C45"/>
    <mergeCell ref="B19:B30"/>
    <mergeCell ref="B40:C40"/>
    <mergeCell ref="B38:C38"/>
    <mergeCell ref="B39:C39"/>
    <mergeCell ref="B46:C46"/>
    <mergeCell ref="B3:C3"/>
    <mergeCell ref="B34:C34"/>
    <mergeCell ref="B35:C35"/>
    <mergeCell ref="B36:C36"/>
    <mergeCell ref="B37:C37"/>
    <mergeCell ref="B33:C33"/>
    <mergeCell ref="B31:C31"/>
    <mergeCell ref="B4:C4"/>
    <mergeCell ref="B5:B6"/>
    <mergeCell ref="B7:B12"/>
    <mergeCell ref="B32:C32"/>
    <mergeCell ref="B15:C15"/>
    <mergeCell ref="B16:B17"/>
    <mergeCell ref="B13:C13"/>
    <mergeCell ref="B14:C14"/>
    <mergeCell ref="B18:C18"/>
  </mergeCells>
  <printOptions horizontalCentered="1" verticalCentered="1"/>
  <pageMargins left="0" right="0" top="0" bottom="0" header="0" footer="0"/>
  <pageSetup paperSize="9" scale="69" orientation="portrait" r:id="rId1"/>
  <ignoredErrors>
    <ignoredError sqref="B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Q62"/>
  <sheetViews>
    <sheetView zoomScale="110" zoomScaleNormal="110" workbookViewId="0">
      <selection activeCell="B1" sqref="B1"/>
    </sheetView>
  </sheetViews>
  <sheetFormatPr defaultRowHeight="12.75" x14ac:dyDescent="0.2"/>
  <cols>
    <col min="1" max="1" width="1.85546875" style="74" customWidth="1"/>
    <col min="2" max="2" width="3" style="74" customWidth="1"/>
    <col min="3" max="3" width="81.5703125" style="74" customWidth="1"/>
    <col min="4" max="5" width="6.42578125" style="74" customWidth="1"/>
    <col min="6" max="6" width="6" style="74" customWidth="1"/>
    <col min="7" max="7" width="6.140625" style="74" customWidth="1"/>
    <col min="8" max="8" width="1.5703125" style="74" customWidth="1"/>
    <col min="9" max="11" width="0" style="74" hidden="1" customWidth="1"/>
    <col min="12" max="12" width="5.28515625" style="74" hidden="1" customWidth="1"/>
    <col min="13" max="13" width="2.5703125" style="74" customWidth="1"/>
    <col min="14" max="14" width="5.28515625" style="74" customWidth="1"/>
    <col min="15" max="15" width="5.140625" style="74" customWidth="1"/>
    <col min="16" max="16" width="5" style="74" customWidth="1"/>
    <col min="17" max="17" width="4.5703125" style="74" customWidth="1"/>
    <col min="18" max="16384" width="9.140625" style="74"/>
  </cols>
  <sheetData>
    <row r="1" spans="2:17" ht="12.75" customHeight="1" thickBot="1" x14ac:dyDescent="0.25">
      <c r="B1" s="31" t="s">
        <v>54</v>
      </c>
      <c r="C1" s="2"/>
      <c r="D1" s="2"/>
      <c r="E1" s="2"/>
      <c r="F1" s="2"/>
      <c r="G1" s="2"/>
    </row>
    <row r="2" spans="2:17" ht="13.5" thickTop="1" x14ac:dyDescent="0.2">
      <c r="B2" s="270" t="s">
        <v>12</v>
      </c>
      <c r="C2" s="271"/>
      <c r="D2" s="276" t="s">
        <v>13</v>
      </c>
      <c r="E2" s="271"/>
      <c r="F2" s="266" t="s">
        <v>15</v>
      </c>
      <c r="G2" s="267"/>
    </row>
    <row r="3" spans="2:17" ht="13.5" thickBot="1" x14ac:dyDescent="0.25">
      <c r="B3" s="272"/>
      <c r="C3" s="273"/>
      <c r="D3" s="277" t="s">
        <v>14</v>
      </c>
      <c r="E3" s="278"/>
      <c r="F3" s="268" t="s">
        <v>16</v>
      </c>
      <c r="G3" s="269"/>
    </row>
    <row r="4" spans="2:17" ht="24.75" thickBot="1" x14ac:dyDescent="0.25">
      <c r="B4" s="274"/>
      <c r="C4" s="275"/>
      <c r="D4" s="194" t="s">
        <v>8</v>
      </c>
      <c r="E4" s="195" t="s">
        <v>9</v>
      </c>
      <c r="F4" s="194" t="s">
        <v>8</v>
      </c>
      <c r="G4" s="196" t="s">
        <v>9</v>
      </c>
    </row>
    <row r="5" spans="2:17" ht="17.25" customHeight="1" thickTop="1" thickBot="1" x14ac:dyDescent="0.25">
      <c r="B5" s="210" t="s">
        <v>50</v>
      </c>
      <c r="C5" s="211"/>
      <c r="D5" s="98">
        <f>SUM('A-I b.ogół. i do 30r.ż.'!E6)</f>
        <v>6545</v>
      </c>
      <c r="E5" s="4">
        <f>SUM('A-II w tym kobiety'!E4)</f>
        <v>3052</v>
      </c>
      <c r="F5" s="46">
        <v>3871</v>
      </c>
      <c r="G5" s="46">
        <v>1733</v>
      </c>
      <c r="N5" s="70">
        <f>SUM(D6:D7)</f>
        <v>6545</v>
      </c>
      <c r="O5" s="70">
        <f>SUM(E6:E7)</f>
        <v>3052</v>
      </c>
    </row>
    <row r="6" spans="2:17" ht="15.75" customHeight="1" thickTop="1" x14ac:dyDescent="0.2">
      <c r="B6" s="212"/>
      <c r="C6" s="6" t="s">
        <v>17</v>
      </c>
      <c r="D6" s="99">
        <f>SUM('A-I b.ogół. i do 30r.ż.'!E7)</f>
        <v>2127</v>
      </c>
      <c r="E6" s="7">
        <f>SUM('A-II w tym kobiety'!E5)</f>
        <v>973</v>
      </c>
      <c r="F6" s="32">
        <v>1514</v>
      </c>
      <c r="G6" s="32">
        <v>651</v>
      </c>
      <c r="N6" s="70">
        <f>SUM(F6:F7)</f>
        <v>3871</v>
      </c>
      <c r="O6" s="70">
        <f>SUM(G6:G7)</f>
        <v>1733</v>
      </c>
      <c r="P6" s="75"/>
      <c r="Q6" s="75"/>
    </row>
    <row r="7" spans="2:17" ht="15.75" customHeight="1" thickBot="1" x14ac:dyDescent="0.25">
      <c r="B7" s="213"/>
      <c r="C7" s="68" t="s">
        <v>18</v>
      </c>
      <c r="D7" s="100">
        <f>SUM('A-I b.ogół. i do 30r.ż.'!E8)</f>
        <v>4418</v>
      </c>
      <c r="E7" s="9">
        <f>SUM('A-II w tym kobiety'!E6)</f>
        <v>2079</v>
      </c>
      <c r="F7" s="33">
        <v>2357</v>
      </c>
      <c r="G7" s="33">
        <v>1082</v>
      </c>
      <c r="I7" s="70">
        <f>SUM(D6:D7)</f>
        <v>6545</v>
      </c>
      <c r="J7" s="70">
        <f>SUM(E6:E7)</f>
        <v>3052</v>
      </c>
      <c r="K7" s="70">
        <f>SUM(F6:F7)</f>
        <v>3871</v>
      </c>
      <c r="L7" s="70">
        <f>SUM(G6:G7)</f>
        <v>1733</v>
      </c>
      <c r="N7" s="71"/>
      <c r="O7" s="71"/>
      <c r="P7" s="71"/>
      <c r="Q7" s="71"/>
    </row>
    <row r="8" spans="2:17" ht="13.5" customHeight="1" thickTop="1" x14ac:dyDescent="0.2">
      <c r="B8" s="214" t="s">
        <v>51</v>
      </c>
      <c r="C8" s="6" t="s">
        <v>19</v>
      </c>
      <c r="D8" s="99">
        <f>SUM('A-I b.ogół. i do 30r.ż.'!E9)</f>
        <v>2</v>
      </c>
      <c r="E8" s="7">
        <f>SUM('A-II w tym kobiety'!E7)</f>
        <v>2</v>
      </c>
      <c r="F8" s="32">
        <v>1</v>
      </c>
      <c r="G8" s="32">
        <v>1</v>
      </c>
      <c r="N8" s="71"/>
      <c r="O8" s="71"/>
      <c r="P8" s="71"/>
      <c r="Q8" s="71"/>
    </row>
    <row r="9" spans="2:17" ht="15" customHeight="1" x14ac:dyDescent="0.2">
      <c r="B9" s="215"/>
      <c r="C9" s="11" t="s">
        <v>20</v>
      </c>
      <c r="D9" s="101">
        <f>SUM('A-I b.ogół. i do 30r.ż.'!E10)</f>
        <v>8</v>
      </c>
      <c r="E9" s="12">
        <f>SUM('A-II w tym kobiety'!E8)</f>
        <v>5</v>
      </c>
      <c r="F9" s="34">
        <v>4</v>
      </c>
      <c r="G9" s="34">
        <v>3</v>
      </c>
      <c r="N9" s="71"/>
      <c r="O9" s="71"/>
      <c r="P9" s="71"/>
      <c r="Q9" s="71"/>
    </row>
    <row r="10" spans="2:17" x14ac:dyDescent="0.2">
      <c r="B10" s="215"/>
      <c r="C10" s="11" t="s">
        <v>21</v>
      </c>
      <c r="D10" s="101">
        <f>SUM('A-I b.ogół. i do 30r.ż.'!E11)</f>
        <v>337</v>
      </c>
      <c r="E10" s="12">
        <f>SUM('A-II w tym kobiety'!E9)</f>
        <v>228</v>
      </c>
      <c r="F10" s="34">
        <v>222</v>
      </c>
      <c r="G10" s="34">
        <v>143</v>
      </c>
      <c r="N10" s="71"/>
      <c r="O10" s="71"/>
      <c r="P10" s="71"/>
      <c r="Q10" s="71"/>
    </row>
    <row r="11" spans="2:17" ht="15" customHeight="1" x14ac:dyDescent="0.2">
      <c r="B11" s="215"/>
      <c r="C11" s="11" t="s">
        <v>22</v>
      </c>
      <c r="D11" s="101">
        <f>SUM('A-I b.ogół. i do 30r.ż.'!E12)</f>
        <v>0</v>
      </c>
      <c r="E11" s="12">
        <f>SUM('A-II w tym kobiety'!E10)</f>
        <v>0</v>
      </c>
      <c r="F11" s="34">
        <v>0</v>
      </c>
      <c r="G11" s="34">
        <v>0</v>
      </c>
      <c r="N11" s="71"/>
      <c r="O11" s="71"/>
      <c r="P11" s="71"/>
      <c r="Q11" s="71"/>
    </row>
    <row r="12" spans="2:17" ht="15" customHeight="1" x14ac:dyDescent="0.2">
      <c r="B12" s="215"/>
      <c r="C12" s="11" t="s">
        <v>23</v>
      </c>
      <c r="D12" s="101">
        <f>SUM('A-I b.ogół. i do 30r.ż.'!E13)</f>
        <v>8</v>
      </c>
      <c r="E12" s="12">
        <f>SUM('A-II w tym kobiety'!E11)</f>
        <v>0</v>
      </c>
      <c r="F12" s="34">
        <v>5</v>
      </c>
      <c r="G12" s="34">
        <v>0</v>
      </c>
      <c r="N12" s="71"/>
      <c r="O12" s="71"/>
      <c r="P12" s="71"/>
      <c r="Q12" s="71"/>
    </row>
    <row r="13" spans="2:17" ht="15.75" customHeight="1" thickBot="1" x14ac:dyDescent="0.25">
      <c r="B13" s="216"/>
      <c r="C13" s="14" t="s">
        <v>24</v>
      </c>
      <c r="D13" s="102">
        <f>SUM('A-I b.ogół. i do 30r.ż.'!E14)</f>
        <v>3</v>
      </c>
      <c r="E13" s="15">
        <f>SUM('A-II w tym kobiety'!E12)</f>
        <v>1</v>
      </c>
      <c r="F13" s="37">
        <v>1</v>
      </c>
      <c r="G13" s="37">
        <v>1</v>
      </c>
      <c r="N13" s="71"/>
      <c r="O13" s="71"/>
      <c r="P13" s="71"/>
      <c r="Q13" s="71"/>
    </row>
    <row r="14" spans="2:17" ht="20.25" customHeight="1" thickTop="1" x14ac:dyDescent="0.2">
      <c r="B14" s="217" t="s">
        <v>52</v>
      </c>
      <c r="C14" s="218"/>
      <c r="D14" s="47">
        <f>SUM('A-I b.ogół. i do 30r.ż.'!E15)</f>
        <v>5086</v>
      </c>
      <c r="E14" s="17">
        <f>SUM('A-II w tym kobiety'!E13)</f>
        <v>2415</v>
      </c>
      <c r="F14" s="97">
        <v>2985</v>
      </c>
      <c r="G14" s="47">
        <v>1372</v>
      </c>
      <c r="N14" s="75"/>
      <c r="O14" s="75"/>
      <c r="P14" s="75"/>
      <c r="Q14" s="75"/>
    </row>
    <row r="15" spans="2:17" ht="14.25" customHeight="1" thickBot="1" x14ac:dyDescent="0.25">
      <c r="B15" s="259" t="s">
        <v>25</v>
      </c>
      <c r="C15" s="260"/>
      <c r="D15" s="139">
        <f>SUM('A-I b.ogół. i do 30r.ż.'!E16)</f>
        <v>3335</v>
      </c>
      <c r="E15" s="137">
        <f>SUM('A-II w tym kobiety'!E14)</f>
        <v>1613</v>
      </c>
      <c r="F15" s="140">
        <v>1827</v>
      </c>
      <c r="G15" s="140">
        <v>851</v>
      </c>
      <c r="N15" s="70">
        <f>SUM(D16+D19)</f>
        <v>3335</v>
      </c>
      <c r="O15" s="70">
        <f>SUM(E16+E19)</f>
        <v>1613</v>
      </c>
    </row>
    <row r="16" spans="2:17" ht="14.25" customHeight="1" thickTop="1" thickBot="1" x14ac:dyDescent="0.25">
      <c r="B16" s="208" t="s">
        <v>26</v>
      </c>
      <c r="C16" s="209"/>
      <c r="D16" s="103">
        <f>SUM('A-I b.ogół. i do 30r.ż.'!E17)</f>
        <v>2928</v>
      </c>
      <c r="E16" s="19">
        <f>SUM('A-II w tym kobiety'!E15)</f>
        <v>1382</v>
      </c>
      <c r="F16" s="35">
        <v>1650</v>
      </c>
      <c r="G16" s="35">
        <v>757</v>
      </c>
      <c r="N16" s="70">
        <f>SUM(F16+F19)</f>
        <v>1827</v>
      </c>
      <c r="O16" s="70">
        <f>SUM(G16+G19)</f>
        <v>851</v>
      </c>
    </row>
    <row r="17" spans="2:7" ht="15" customHeight="1" x14ac:dyDescent="0.2">
      <c r="B17" s="221"/>
      <c r="C17" s="21" t="s">
        <v>27</v>
      </c>
      <c r="D17" s="104">
        <f>SUM('A-I b.ogół. i do 30r.ż.'!E18)</f>
        <v>203</v>
      </c>
      <c r="E17" s="22">
        <f>SUM('A-II w tym kobiety'!E16)</f>
        <v>76</v>
      </c>
      <c r="F17" s="36">
        <v>65</v>
      </c>
      <c r="G17" s="36">
        <v>24</v>
      </c>
    </row>
    <row r="18" spans="2:7" ht="15.75" customHeight="1" thickBot="1" x14ac:dyDescent="0.25">
      <c r="B18" s="222"/>
      <c r="C18" s="24" t="s">
        <v>28</v>
      </c>
      <c r="D18" s="105">
        <f>SUM('A-I b.ogół. i do 30r.ż.'!E19)</f>
        <v>254</v>
      </c>
      <c r="E18" s="25">
        <f>SUM('A-II w tym kobiety'!E17)</f>
        <v>111</v>
      </c>
      <c r="F18" s="48">
        <v>159</v>
      </c>
      <c r="G18" s="48">
        <v>65</v>
      </c>
    </row>
    <row r="19" spans="2:7" ht="13.5" customHeight="1" thickBot="1" x14ac:dyDescent="0.25">
      <c r="B19" s="223" t="s">
        <v>29</v>
      </c>
      <c r="C19" s="224"/>
      <c r="D19" s="106">
        <f>SUM('A-I b.ogół. i do 30r.ż.'!E20)</f>
        <v>407</v>
      </c>
      <c r="E19" s="27">
        <f>SUM('A-II w tym kobiety'!E18)</f>
        <v>231</v>
      </c>
      <c r="F19" s="49">
        <v>177</v>
      </c>
      <c r="G19" s="49">
        <v>94</v>
      </c>
    </row>
    <row r="20" spans="2:7" ht="15" customHeight="1" x14ac:dyDescent="0.2">
      <c r="B20" s="221"/>
      <c r="C20" s="21" t="s">
        <v>30</v>
      </c>
      <c r="D20" s="104">
        <f>SUM('A-I b.ogół. i do 30r.ż.'!E21)</f>
        <v>160</v>
      </c>
      <c r="E20" s="22">
        <f>SUM('A-II w tym kobiety'!E19)</f>
        <v>97</v>
      </c>
      <c r="F20" s="36">
        <v>79</v>
      </c>
      <c r="G20" s="36">
        <v>46</v>
      </c>
    </row>
    <row r="21" spans="2:7" ht="15" customHeight="1" x14ac:dyDescent="0.2">
      <c r="B21" s="222"/>
      <c r="C21" s="11" t="s">
        <v>31</v>
      </c>
      <c r="D21" s="101">
        <f>SUM('A-I b.ogół. i do 30r.ż.'!E22)</f>
        <v>67</v>
      </c>
      <c r="E21" s="12">
        <f>SUM('A-II w tym kobiety'!E20)</f>
        <v>53</v>
      </c>
      <c r="F21" s="34">
        <v>28</v>
      </c>
      <c r="G21" s="34">
        <v>22</v>
      </c>
    </row>
    <row r="22" spans="2:7" ht="15" customHeight="1" x14ac:dyDescent="0.2">
      <c r="B22" s="222"/>
      <c r="C22" s="11" t="s">
        <v>32</v>
      </c>
      <c r="D22" s="101">
        <f>SUM('A-I b.ogół. i do 30r.ż.'!E23)</f>
        <v>19</v>
      </c>
      <c r="E22" s="12">
        <f>SUM('A-II w tym kobiety'!E21)</f>
        <v>5</v>
      </c>
      <c r="F22" s="34">
        <v>9</v>
      </c>
      <c r="G22" s="34">
        <v>2</v>
      </c>
    </row>
    <row r="23" spans="2:7" ht="15" customHeight="1" x14ac:dyDescent="0.2">
      <c r="B23" s="222"/>
      <c r="C23" s="77" t="s">
        <v>61</v>
      </c>
      <c r="D23" s="166">
        <f>SUM('A-I b.ogół. i do 30r.ż.'!E24)</f>
        <v>0</v>
      </c>
      <c r="E23" s="78">
        <f>SUM('A-II w tym kobiety'!E22)</f>
        <v>0</v>
      </c>
      <c r="F23" s="167">
        <v>0</v>
      </c>
      <c r="G23" s="167">
        <v>0</v>
      </c>
    </row>
    <row r="24" spans="2:7" ht="15" customHeight="1" x14ac:dyDescent="0.2">
      <c r="B24" s="222"/>
      <c r="C24" s="11" t="s">
        <v>33</v>
      </c>
      <c r="D24" s="101">
        <f>SUM('A-I b.ogół. i do 30r.ż.'!E25)</f>
        <v>43</v>
      </c>
      <c r="E24" s="12">
        <f>SUM('A-II w tym kobiety'!E23)</f>
        <v>16</v>
      </c>
      <c r="F24" s="34">
        <v>26</v>
      </c>
      <c r="G24" s="34">
        <v>8</v>
      </c>
    </row>
    <row r="25" spans="2:7" ht="15" customHeight="1" x14ac:dyDescent="0.2">
      <c r="B25" s="222"/>
      <c r="C25" s="77" t="s">
        <v>62</v>
      </c>
      <c r="D25" s="166">
        <f>SUM('A-I b.ogół. i do 30r.ż.'!E26)</f>
        <v>113</v>
      </c>
      <c r="E25" s="78">
        <f>SUM('A-II w tym kobiety'!E24)</f>
        <v>58</v>
      </c>
      <c r="F25" s="167">
        <v>34</v>
      </c>
      <c r="G25" s="167">
        <v>15</v>
      </c>
    </row>
    <row r="26" spans="2:7" ht="12.75" customHeight="1" x14ac:dyDescent="0.2">
      <c r="B26" s="222"/>
      <c r="C26" s="77" t="s">
        <v>63</v>
      </c>
      <c r="D26" s="166">
        <f>SUM('A-I b.ogół. i do 30r.ż.'!E27)</f>
        <v>0</v>
      </c>
      <c r="E26" s="78">
        <f>SUM('A-II w tym kobiety'!E25)</f>
        <v>0</v>
      </c>
      <c r="F26" s="167">
        <v>0</v>
      </c>
      <c r="G26" s="167">
        <v>0</v>
      </c>
    </row>
    <row r="27" spans="2:7" ht="15" customHeight="1" x14ac:dyDescent="0.2">
      <c r="B27" s="222"/>
      <c r="C27" s="161" t="s">
        <v>34</v>
      </c>
      <c r="D27" s="164">
        <f>SUM('A-I b.ogół. i do 30r.ż.'!E28)</f>
        <v>0</v>
      </c>
      <c r="E27" s="162">
        <f>SUM('A-II w tym kobiety'!E26)</f>
        <v>0</v>
      </c>
      <c r="F27" s="165">
        <v>0</v>
      </c>
      <c r="G27" s="165">
        <v>0</v>
      </c>
    </row>
    <row r="28" spans="2:7" ht="16.5" customHeight="1" x14ac:dyDescent="0.2">
      <c r="B28" s="222"/>
      <c r="C28" s="161" t="s">
        <v>44</v>
      </c>
      <c r="D28" s="164">
        <f>SUM('A-I b.ogół. i do 30r.ż.'!E29)</f>
        <v>0</v>
      </c>
      <c r="E28" s="162">
        <f>SUM('A-II w tym kobiety'!E27)</f>
        <v>0</v>
      </c>
      <c r="F28" s="165">
        <v>0</v>
      </c>
      <c r="G28" s="165">
        <v>0</v>
      </c>
    </row>
    <row r="29" spans="2:7" ht="15.75" customHeight="1" x14ac:dyDescent="0.2">
      <c r="B29" s="222"/>
      <c r="C29" s="161" t="s">
        <v>45</v>
      </c>
      <c r="D29" s="164">
        <f>SUM('A-I b.ogół. i do 30r.ż.'!E30)</f>
        <v>0</v>
      </c>
      <c r="E29" s="162">
        <f>SUM('A-II w tym kobiety'!E28)</f>
        <v>0</v>
      </c>
      <c r="F29" s="165">
        <v>0</v>
      </c>
      <c r="G29" s="165">
        <v>0</v>
      </c>
    </row>
    <row r="30" spans="2:7" ht="33.75" customHeight="1" x14ac:dyDescent="0.2">
      <c r="B30" s="222"/>
      <c r="C30" s="42" t="s">
        <v>64</v>
      </c>
      <c r="D30" s="61"/>
      <c r="E30" s="63"/>
      <c r="F30" s="62"/>
      <c r="G30" s="62"/>
    </row>
    <row r="31" spans="2:7" ht="12.75" customHeight="1" thickBot="1" x14ac:dyDescent="0.25">
      <c r="B31" s="213"/>
      <c r="C31" s="14" t="s">
        <v>35</v>
      </c>
      <c r="D31" s="102">
        <f>SUM('A-I b.ogół. i do 30r.ż.'!E32)</f>
        <v>5</v>
      </c>
      <c r="E31" s="15">
        <f>SUM('A-II w tym kobiety'!E30)</f>
        <v>2</v>
      </c>
      <c r="F31" s="37">
        <v>1</v>
      </c>
      <c r="G31" s="37">
        <v>1</v>
      </c>
    </row>
    <row r="32" spans="2:7" ht="15" customHeight="1" thickTop="1" x14ac:dyDescent="0.2">
      <c r="B32" s="225" t="s">
        <v>67</v>
      </c>
      <c r="C32" s="226"/>
      <c r="D32" s="141">
        <f>SUM('A-I b.ogół. i do 30r.ż.'!E33)</f>
        <v>45</v>
      </c>
      <c r="E32" s="129">
        <f>SUM('A-II w tym kobiety'!E31)</f>
        <v>9</v>
      </c>
      <c r="F32" s="142">
        <v>31</v>
      </c>
      <c r="G32" s="141">
        <v>6</v>
      </c>
    </row>
    <row r="33" spans="2:7" ht="15.75" customHeight="1" x14ac:dyDescent="0.2">
      <c r="B33" s="227" t="s">
        <v>65</v>
      </c>
      <c r="C33" s="228"/>
      <c r="D33" s="168">
        <f>SUM('A-I b.ogół. i do 30r.ż.'!E34)</f>
        <v>31</v>
      </c>
      <c r="E33" s="127">
        <f>SUM('A-II w tym kobiety'!E32)</f>
        <v>9</v>
      </c>
      <c r="F33" s="169">
        <v>21</v>
      </c>
      <c r="G33" s="168">
        <v>5</v>
      </c>
    </row>
    <row r="34" spans="2:7" ht="24.75" customHeight="1" x14ac:dyDescent="0.2">
      <c r="B34" s="219" t="s">
        <v>55</v>
      </c>
      <c r="C34" s="220"/>
      <c r="D34" s="143">
        <f>SUM('A-I b.ogół. i do 30r.ż.'!E35)</f>
        <v>390</v>
      </c>
      <c r="E34" s="131">
        <f>SUM('A-II w tym kobiety'!E33)</f>
        <v>238</v>
      </c>
      <c r="F34" s="144">
        <v>254</v>
      </c>
      <c r="G34" s="143">
        <v>149</v>
      </c>
    </row>
    <row r="35" spans="2:7" ht="15" customHeight="1" x14ac:dyDescent="0.2">
      <c r="B35" s="227" t="s">
        <v>66</v>
      </c>
      <c r="C35" s="228"/>
      <c r="D35" s="166">
        <f>SUM('A-I b.ogół. i do 30r.ż.'!E36)</f>
        <v>0</v>
      </c>
      <c r="E35" s="78">
        <f>SUM('A-II w tym kobiety'!E34)</f>
        <v>0</v>
      </c>
      <c r="F35" s="167">
        <v>0</v>
      </c>
      <c r="G35" s="167">
        <v>0</v>
      </c>
    </row>
    <row r="36" spans="2:7" ht="17.25" customHeight="1" thickBot="1" x14ac:dyDescent="0.25">
      <c r="B36" s="237" t="s">
        <v>49</v>
      </c>
      <c r="C36" s="238"/>
      <c r="D36" s="145">
        <f>SUM('A-I b.ogół. i do 30r.ż.'!E37)</f>
        <v>0</v>
      </c>
      <c r="E36" s="133">
        <f>SUM('A-II w tym kobiety'!E35)</f>
        <v>0</v>
      </c>
      <c r="F36" s="146">
        <v>0</v>
      </c>
      <c r="G36" s="146">
        <v>0</v>
      </c>
    </row>
    <row r="37" spans="2:7" ht="16.5" customHeight="1" thickTop="1" x14ac:dyDescent="0.2">
      <c r="B37" s="257" t="s">
        <v>36</v>
      </c>
      <c r="C37" s="258"/>
      <c r="D37" s="147">
        <f>SUM('A-I b.ogół. i do 30r.ż.'!E38)</f>
        <v>5</v>
      </c>
      <c r="E37" s="135">
        <f>SUM('A-II w tym kobiety'!E36)</f>
        <v>3</v>
      </c>
      <c r="F37" s="148">
        <v>2</v>
      </c>
      <c r="G37" s="148">
        <v>0</v>
      </c>
    </row>
    <row r="38" spans="2:7" ht="18" customHeight="1" thickBot="1" x14ac:dyDescent="0.25">
      <c r="B38" s="241" t="s">
        <v>46</v>
      </c>
      <c r="C38" s="242"/>
      <c r="D38" s="107">
        <f>SUM('A-I b.ogół. i do 30r.ż.'!E39)</f>
        <v>0</v>
      </c>
      <c r="E38" s="29">
        <f>SUM('A-II w tym kobiety'!E37)</f>
        <v>0</v>
      </c>
      <c r="F38" s="38">
        <v>0</v>
      </c>
      <c r="G38" s="38">
        <v>0</v>
      </c>
    </row>
    <row r="39" spans="2:7" ht="18" customHeight="1" thickTop="1" thickBot="1" x14ac:dyDescent="0.25">
      <c r="B39" s="243" t="s">
        <v>37</v>
      </c>
      <c r="C39" s="244"/>
      <c r="D39" s="139">
        <f>SUM('A-I b.ogół. i do 30r.ż.'!E40)</f>
        <v>0</v>
      </c>
      <c r="E39" s="137">
        <f>SUM('A-II w tym kobiety'!E38)</f>
        <v>0</v>
      </c>
      <c r="F39" s="140">
        <v>0</v>
      </c>
      <c r="G39" s="140">
        <v>0</v>
      </c>
    </row>
    <row r="40" spans="2:7" ht="25.5" customHeight="1" thickTop="1" thickBot="1" x14ac:dyDescent="0.25">
      <c r="B40" s="262" t="s">
        <v>38</v>
      </c>
      <c r="C40" s="263"/>
      <c r="D40" s="157">
        <f>SUM('A-I b.ogół. i do 30r.ż.'!E41)</f>
        <v>43</v>
      </c>
      <c r="E40" s="153">
        <f>SUM('A-II w tym kobiety'!E39)</f>
        <v>10</v>
      </c>
      <c r="F40" s="158">
        <v>35</v>
      </c>
      <c r="G40" s="158">
        <v>8</v>
      </c>
    </row>
    <row r="41" spans="2:7" ht="15.75" customHeight="1" thickBot="1" x14ac:dyDescent="0.25">
      <c r="B41" s="261" t="s">
        <v>39</v>
      </c>
      <c r="C41" s="246"/>
      <c r="D41" s="157">
        <f>SUM('A-I b.ogół. i do 30r.ż.'!E42)</f>
        <v>658</v>
      </c>
      <c r="E41" s="153">
        <f>SUM('A-II w tym kobiety'!E40)</f>
        <v>241</v>
      </c>
      <c r="F41" s="158">
        <v>452</v>
      </c>
      <c r="G41" s="158">
        <v>170</v>
      </c>
    </row>
    <row r="42" spans="2:7" ht="14.25" customHeight="1" thickBot="1" x14ac:dyDescent="0.25">
      <c r="B42" s="264" t="s">
        <v>40</v>
      </c>
      <c r="C42" s="265"/>
      <c r="D42" s="159">
        <f>SUM('A-I b.ogół. i do 30r.ż.'!E43)</f>
        <v>408</v>
      </c>
      <c r="E42" s="155">
        <f>SUM('A-II w tym kobiety'!E41)</f>
        <v>199</v>
      </c>
      <c r="F42" s="160">
        <v>280</v>
      </c>
      <c r="G42" s="160">
        <v>137</v>
      </c>
    </row>
    <row r="43" spans="2:7" ht="18" customHeight="1" thickTop="1" x14ac:dyDescent="0.2">
      <c r="B43" s="253" t="s">
        <v>41</v>
      </c>
      <c r="C43" s="254"/>
      <c r="D43" s="105">
        <f>SUM('A-I b.ogół. i do 30r.ż.'!E44)</f>
        <v>4</v>
      </c>
      <c r="E43" s="25">
        <f>SUM('A-II w tym kobiety'!E42)</f>
        <v>2</v>
      </c>
      <c r="F43" s="48">
        <v>3</v>
      </c>
      <c r="G43" s="48">
        <v>2</v>
      </c>
    </row>
    <row r="44" spans="2:7" ht="18" customHeight="1" x14ac:dyDescent="0.2">
      <c r="B44" s="231" t="s">
        <v>57</v>
      </c>
      <c r="C44" s="232"/>
      <c r="D44" s="108"/>
      <c r="E44" s="64"/>
      <c r="F44" s="65"/>
      <c r="G44" s="65"/>
    </row>
    <row r="45" spans="2:7" ht="18.75" customHeight="1" x14ac:dyDescent="0.2">
      <c r="B45" s="255" t="s">
        <v>42</v>
      </c>
      <c r="C45" s="256"/>
      <c r="D45" s="105">
        <f>SUM('A-I b.ogół. i do 30r.ż.'!E46)</f>
        <v>10</v>
      </c>
      <c r="E45" s="25">
        <f>SUM('A-II w tym kobiety'!E44)</f>
        <v>5</v>
      </c>
      <c r="F45" s="48">
        <v>6</v>
      </c>
      <c r="G45" s="48">
        <v>4</v>
      </c>
    </row>
    <row r="46" spans="2:7" ht="17.25" customHeight="1" x14ac:dyDescent="0.2">
      <c r="B46" s="233" t="s">
        <v>58</v>
      </c>
      <c r="C46" s="234"/>
      <c r="D46" s="109"/>
      <c r="E46" s="110"/>
      <c r="F46" s="66"/>
      <c r="G46" s="66"/>
    </row>
    <row r="47" spans="2:7" ht="18" customHeight="1" thickBot="1" x14ac:dyDescent="0.25">
      <c r="B47" s="235" t="s">
        <v>43</v>
      </c>
      <c r="C47" s="236"/>
      <c r="D47" s="100">
        <f>SUM('A-I b.ogół. i do 30r.ż.'!E48)</f>
        <v>188</v>
      </c>
      <c r="E47" s="9">
        <f>SUM('A-II w tym kobiety'!E46)</f>
        <v>95</v>
      </c>
      <c r="F47" s="33">
        <v>95</v>
      </c>
      <c r="G47" s="33">
        <v>45</v>
      </c>
    </row>
    <row r="48" spans="2:7" ht="9.75" customHeight="1" thickTop="1" x14ac:dyDescent="0.25">
      <c r="B48" s="69"/>
      <c r="C48" s="2"/>
      <c r="D48" s="2"/>
      <c r="E48" s="2"/>
      <c r="F48" s="2"/>
      <c r="G48" s="2"/>
    </row>
    <row r="49" spans="2:7" ht="15.75" customHeight="1" thickBot="1" x14ac:dyDescent="0.3">
      <c r="B49" s="3" t="s">
        <v>53</v>
      </c>
      <c r="C49" s="69"/>
      <c r="D49" s="69"/>
      <c r="E49" s="69"/>
      <c r="F49" s="69"/>
      <c r="G49" s="69"/>
    </row>
    <row r="50" spans="2:7" ht="13.5" thickBot="1" x14ac:dyDescent="0.25">
      <c r="B50" s="245" t="s">
        <v>69</v>
      </c>
      <c r="C50" s="246"/>
      <c r="D50" s="150">
        <f>SUM(D40:D42)</f>
        <v>1109</v>
      </c>
      <c r="E50" s="150">
        <f>SUM(E40:E42)</f>
        <v>450</v>
      </c>
      <c r="F50" s="152">
        <f>SUM(F40:F42)</f>
        <v>767</v>
      </c>
      <c r="G50" s="152">
        <f>SUM(G40:G42)</f>
        <v>315</v>
      </c>
    </row>
    <row r="51" spans="2:7" ht="15.75" thickBot="1" x14ac:dyDescent="0.3">
      <c r="B51" s="3" t="s">
        <v>59</v>
      </c>
      <c r="C51" s="69"/>
      <c r="D51" s="69"/>
      <c r="E51" s="69"/>
      <c r="F51" s="69"/>
      <c r="G51" s="69"/>
    </row>
    <row r="52" spans="2:7" ht="13.5" thickBot="1" x14ac:dyDescent="0.25">
      <c r="B52" s="229" t="s">
        <v>60</v>
      </c>
      <c r="C52" s="230"/>
      <c r="D52" s="122">
        <f>SUM(D23,D25:D26,D33,D35)</f>
        <v>144</v>
      </c>
      <c r="E52" s="122">
        <f>SUM(E23,E25:E26,E33,E35)</f>
        <v>67</v>
      </c>
      <c r="F52" s="149">
        <f>SUM(F23,F25:F26,F33,F35)</f>
        <v>55</v>
      </c>
      <c r="G52" s="149">
        <f>SUM(G23,G25:G26,G33,G35)</f>
        <v>20</v>
      </c>
    </row>
    <row r="53" spans="2:7" ht="13.5" thickBot="1" x14ac:dyDescent="0.25">
      <c r="B53" s="229" t="s">
        <v>68</v>
      </c>
      <c r="C53" s="230"/>
      <c r="D53" s="122">
        <f>SUM(D23,D25:D26)</f>
        <v>113</v>
      </c>
      <c r="E53" s="122">
        <f t="shared" ref="E53:F53" si="0">SUM(E23,E25:E26)</f>
        <v>58</v>
      </c>
      <c r="F53" s="149">
        <f t="shared" si="0"/>
        <v>34</v>
      </c>
      <c r="G53" s="149">
        <f>SUM(G23,G25:G26)</f>
        <v>15</v>
      </c>
    </row>
    <row r="54" spans="2:7" ht="16.5" customHeight="1" x14ac:dyDescent="0.25">
      <c r="B54" s="51" t="str">
        <f>T('A-I b.ogół. i do 30r.ż.'!B55)</f>
        <v>*      Liczby zawarte w zestawieniu dotyczą okresu I-II 2025 roku.</v>
      </c>
      <c r="C54" s="51"/>
      <c r="D54" s="69"/>
      <c r="E54" s="69"/>
      <c r="F54" s="69"/>
    </row>
    <row r="55" spans="2:7" ht="16.5" customHeight="1" x14ac:dyDescent="0.25">
      <c r="B55" s="52" t="s">
        <v>72</v>
      </c>
      <c r="C55" s="51" t="s">
        <v>98</v>
      </c>
      <c r="D55" s="69"/>
      <c r="E55" s="69"/>
      <c r="F55" s="69"/>
    </row>
    <row r="56" spans="2:7" ht="15.75" customHeight="1" x14ac:dyDescent="0.25">
      <c r="B56" s="52">
        <v>2</v>
      </c>
      <c r="C56" s="51" t="s">
        <v>92</v>
      </c>
      <c r="D56" s="69"/>
      <c r="E56" s="69"/>
      <c r="F56" s="69"/>
    </row>
    <row r="57" spans="2:7" ht="15" customHeight="1" x14ac:dyDescent="0.25">
      <c r="B57" s="52">
        <v>3</v>
      </c>
      <c r="C57" s="51" t="s">
        <v>93</v>
      </c>
      <c r="D57" s="69"/>
      <c r="E57" s="69"/>
      <c r="F57" s="69"/>
    </row>
    <row r="58" spans="2:7" ht="16.5" customHeight="1" x14ac:dyDescent="0.25">
      <c r="B58" s="52">
        <v>4</v>
      </c>
      <c r="C58" s="51" t="s">
        <v>94</v>
      </c>
      <c r="D58" s="69"/>
      <c r="E58" s="69"/>
      <c r="F58" s="69"/>
    </row>
    <row r="59" spans="2:7" ht="18" customHeight="1" x14ac:dyDescent="0.25">
      <c r="B59" s="52">
        <v>5</v>
      </c>
      <c r="C59" s="51" t="s">
        <v>95</v>
      </c>
      <c r="D59" s="69"/>
      <c r="E59" s="69"/>
      <c r="F59" s="69"/>
    </row>
    <row r="60" spans="2:7" ht="15" x14ac:dyDescent="0.25">
      <c r="B60" s="51"/>
      <c r="C60" s="53" t="s">
        <v>96</v>
      </c>
      <c r="D60" s="69"/>
      <c r="E60" s="69"/>
      <c r="F60" s="69"/>
    </row>
    <row r="61" spans="2:7" ht="15" x14ac:dyDescent="0.25">
      <c r="B61" s="51"/>
      <c r="C61" s="53" t="s">
        <v>78</v>
      </c>
      <c r="D61" s="69"/>
      <c r="E61" s="69"/>
      <c r="F61" s="69"/>
    </row>
    <row r="62" spans="2:7" ht="15" x14ac:dyDescent="0.25">
      <c r="B62" s="2"/>
      <c r="C62" s="111" t="s">
        <v>97</v>
      </c>
      <c r="D62" s="69"/>
      <c r="E62" s="69"/>
      <c r="F62" s="69"/>
    </row>
  </sheetData>
  <mergeCells count="33">
    <mergeCell ref="B46:C46"/>
    <mergeCell ref="B47:C47"/>
    <mergeCell ref="B50:C50"/>
    <mergeCell ref="B52:C52"/>
    <mergeCell ref="B53:C53"/>
    <mergeCell ref="B41:C41"/>
    <mergeCell ref="B42:C42"/>
    <mergeCell ref="B43:C43"/>
    <mergeCell ref="B44:C44"/>
    <mergeCell ref="B45:C45"/>
    <mergeCell ref="B37:C37"/>
    <mergeCell ref="B38:C38"/>
    <mergeCell ref="B39:C39"/>
    <mergeCell ref="B40:C40"/>
    <mergeCell ref="B20:B31"/>
    <mergeCell ref="B32:C32"/>
    <mergeCell ref="B33:C33"/>
    <mergeCell ref="B34:C34"/>
    <mergeCell ref="B35:C35"/>
    <mergeCell ref="B36:C36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74" orientation="portrait" r:id="rId1"/>
  <ignoredErrors>
    <ignoredError sqref="B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20" zoomScaleNormal="120" workbookViewId="0">
      <selection activeCell="B1" sqref="B1"/>
    </sheetView>
  </sheetViews>
  <sheetFormatPr defaultRowHeight="15" x14ac:dyDescent="0.25"/>
  <cols>
    <col min="1" max="1" width="1.5703125" style="69" customWidth="1"/>
    <col min="2" max="2" width="25.85546875" style="69" customWidth="1"/>
    <col min="3" max="3" width="8.42578125" style="69" customWidth="1"/>
    <col min="4" max="4" width="8.7109375" style="69" customWidth="1"/>
    <col min="5" max="5" width="9.85546875" style="69" customWidth="1"/>
    <col min="6" max="6" width="8.7109375" style="69" customWidth="1"/>
    <col min="7" max="7" width="8.5703125" style="69" customWidth="1"/>
    <col min="8" max="8" width="8.85546875" style="69" customWidth="1"/>
    <col min="9" max="9" width="8.5703125" style="69" customWidth="1"/>
    <col min="10" max="10" width="8.85546875" style="69" customWidth="1"/>
    <col min="11" max="16384" width="9.140625" style="69"/>
  </cols>
  <sheetData>
    <row r="1" spans="2:11" ht="13.5" customHeight="1" x14ac:dyDescent="0.25">
      <c r="B1" s="3" t="s">
        <v>85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31" t="s">
        <v>87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171" t="s">
        <v>0</v>
      </c>
      <c r="C3" s="284" t="s">
        <v>2</v>
      </c>
      <c r="D3" s="285"/>
      <c r="E3" s="288"/>
      <c r="F3" s="289"/>
      <c r="G3" s="294" t="s">
        <v>4</v>
      </c>
      <c r="H3" s="294"/>
      <c r="I3" s="294"/>
      <c r="J3" s="295"/>
    </row>
    <row r="4" spans="2:11" ht="20.25" customHeight="1" x14ac:dyDescent="0.25">
      <c r="B4" s="172" t="s">
        <v>1</v>
      </c>
      <c r="C4" s="286"/>
      <c r="D4" s="287"/>
      <c r="E4" s="290" t="s">
        <v>3</v>
      </c>
      <c r="F4" s="291"/>
      <c r="G4" s="296" t="s">
        <v>81</v>
      </c>
      <c r="H4" s="296"/>
      <c r="I4" s="296"/>
      <c r="J4" s="297"/>
    </row>
    <row r="5" spans="2:11" ht="14.25" customHeight="1" x14ac:dyDescent="0.25">
      <c r="B5" s="173"/>
      <c r="C5" s="286"/>
      <c r="D5" s="287"/>
      <c r="E5" s="292"/>
      <c r="F5" s="293"/>
      <c r="G5" s="298" t="s">
        <v>5</v>
      </c>
      <c r="H5" s="299"/>
      <c r="I5" s="299" t="s">
        <v>6</v>
      </c>
      <c r="J5" s="302"/>
    </row>
    <row r="6" spans="2:11" ht="15" customHeight="1" x14ac:dyDescent="0.25">
      <c r="B6" s="173"/>
      <c r="C6" s="286"/>
      <c r="D6" s="287"/>
      <c r="E6" s="292"/>
      <c r="F6" s="293"/>
      <c r="G6" s="300"/>
      <c r="H6" s="301"/>
      <c r="I6" s="301" t="s">
        <v>7</v>
      </c>
      <c r="J6" s="303"/>
    </row>
    <row r="7" spans="2:11" ht="15.75" customHeight="1" x14ac:dyDescent="0.25">
      <c r="B7" s="173"/>
      <c r="C7" s="279" t="s">
        <v>76</v>
      </c>
      <c r="D7" s="279"/>
      <c r="E7" s="279"/>
      <c r="F7" s="280"/>
      <c r="G7" s="281" t="s">
        <v>77</v>
      </c>
      <c r="H7" s="282"/>
      <c r="I7" s="282"/>
      <c r="J7" s="283"/>
      <c r="K7" s="1"/>
    </row>
    <row r="8" spans="2:11" ht="16.5" customHeight="1" thickBot="1" x14ac:dyDescent="0.3">
      <c r="B8" s="189"/>
      <c r="C8" s="190" t="s">
        <v>8</v>
      </c>
      <c r="D8" s="191" t="s">
        <v>9</v>
      </c>
      <c r="E8" s="191" t="s">
        <v>8</v>
      </c>
      <c r="F8" s="192" t="s">
        <v>9</v>
      </c>
      <c r="G8" s="190" t="s">
        <v>8</v>
      </c>
      <c r="H8" s="191" t="s">
        <v>9</v>
      </c>
      <c r="I8" s="191" t="s">
        <v>8</v>
      </c>
      <c r="J8" s="193" t="s">
        <v>9</v>
      </c>
    </row>
    <row r="9" spans="2:11" ht="24.75" customHeight="1" x14ac:dyDescent="0.25">
      <c r="B9" s="82" t="s">
        <v>5</v>
      </c>
      <c r="C9" s="85">
        <v>16284</v>
      </c>
      <c r="D9" s="86">
        <v>7714</v>
      </c>
      <c r="E9" s="86">
        <v>8075</v>
      </c>
      <c r="F9" s="87">
        <v>4106</v>
      </c>
      <c r="G9" s="85">
        <v>71016</v>
      </c>
      <c r="H9" s="86">
        <v>35607</v>
      </c>
      <c r="I9" s="86">
        <v>11397</v>
      </c>
      <c r="J9" s="88">
        <v>5768</v>
      </c>
    </row>
    <row r="10" spans="2:11" ht="23.25" customHeight="1" x14ac:dyDescent="0.25">
      <c r="B10" s="83" t="s">
        <v>10</v>
      </c>
      <c r="C10" s="89">
        <v>6545</v>
      </c>
      <c r="D10" s="90">
        <v>3052</v>
      </c>
      <c r="E10" s="90">
        <v>3335</v>
      </c>
      <c r="F10" s="91">
        <v>1613</v>
      </c>
      <c r="G10" s="89">
        <v>19157</v>
      </c>
      <c r="H10" s="90">
        <v>9840</v>
      </c>
      <c r="I10" s="90">
        <v>2403</v>
      </c>
      <c r="J10" s="92">
        <v>1265</v>
      </c>
    </row>
    <row r="11" spans="2:11" ht="23.25" customHeight="1" thickBot="1" x14ac:dyDescent="0.3">
      <c r="B11" s="84" t="s">
        <v>11</v>
      </c>
      <c r="C11" s="93">
        <v>3871</v>
      </c>
      <c r="D11" s="94">
        <v>1733</v>
      </c>
      <c r="E11" s="94">
        <v>1827</v>
      </c>
      <c r="F11" s="95">
        <v>851</v>
      </c>
      <c r="G11" s="93">
        <v>10354</v>
      </c>
      <c r="H11" s="94">
        <v>4884</v>
      </c>
      <c r="I11" s="94">
        <v>791</v>
      </c>
      <c r="J11" s="96">
        <v>330</v>
      </c>
    </row>
    <row r="12" spans="2:11" ht="24" customHeight="1" thickTop="1" x14ac:dyDescent="0.25">
      <c r="B12" s="174" t="s">
        <v>70</v>
      </c>
      <c r="C12" s="176">
        <f>SUM(C10/C9*100)</f>
        <v>40.192827315155981</v>
      </c>
      <c r="D12" s="177">
        <f t="shared" ref="D12:E12" si="0">SUM(D10/D9*100)</f>
        <v>39.564428312159713</v>
      </c>
      <c r="E12" s="177">
        <f t="shared" si="0"/>
        <v>41.300309597523224</v>
      </c>
      <c r="F12" s="178">
        <f>SUM(F10/F9*100)</f>
        <v>39.28397467121286</v>
      </c>
      <c r="G12" s="179">
        <f>SUM(G10/G9*100)</f>
        <v>26.975611129886225</v>
      </c>
      <c r="H12" s="180">
        <f>SUM(H10/H9*100)</f>
        <v>27.635015586822814</v>
      </c>
      <c r="I12" s="180">
        <f>SUM(I10/I9*100)</f>
        <v>21.084495919978941</v>
      </c>
      <c r="J12" s="181">
        <f>SUM(J10/J9*100)</f>
        <v>21.931345353675454</v>
      </c>
    </row>
    <row r="13" spans="2:11" ht="26.25" customHeight="1" thickBot="1" x14ac:dyDescent="0.3">
      <c r="B13" s="175" t="s">
        <v>71</v>
      </c>
      <c r="C13" s="184">
        <f>SUM(C11/C9*100)</f>
        <v>23.77180054040776</v>
      </c>
      <c r="D13" s="183">
        <f t="shared" ref="D13:E13" si="1">SUM(D11/D9*100)</f>
        <v>22.465646875810215</v>
      </c>
      <c r="E13" s="183">
        <f t="shared" si="1"/>
        <v>22.625386996904027</v>
      </c>
      <c r="F13" s="185">
        <f>SUM(F11/F9*100)</f>
        <v>20.72576716999513</v>
      </c>
      <c r="G13" s="184">
        <f>SUM(G11/G9*100)</f>
        <v>14.579812999887348</v>
      </c>
      <c r="H13" s="183">
        <f>SUM(H11/H9*100)</f>
        <v>13.716404077849861</v>
      </c>
      <c r="I13" s="183">
        <f>SUM(I11/I9*100)</f>
        <v>6.9404229183118362</v>
      </c>
      <c r="J13" s="182">
        <f>SUM(J11/J9*100)</f>
        <v>5.7212205270457703</v>
      </c>
    </row>
    <row r="14" spans="2:11" ht="13.5" customHeight="1" x14ac:dyDescent="0.25">
      <c r="B14" s="50" t="s">
        <v>73</v>
      </c>
      <c r="C14" s="55" t="str">
        <f>T('A-I b.ogół. i do 30r.ż.'!B55)</f>
        <v>*      Liczby zawarte w zestawieniu dotyczą okresu I-II 2025 roku.</v>
      </c>
    </row>
    <row r="15" spans="2:11" ht="13.5" customHeight="1" x14ac:dyDescent="0.25">
      <c r="B15" s="50" t="s">
        <v>74</v>
      </c>
      <c r="C15" s="54" t="s">
        <v>113</v>
      </c>
      <c r="I15" s="113"/>
    </row>
    <row r="16" spans="2:11" ht="14.25" customHeight="1" x14ac:dyDescent="0.25">
      <c r="C16" s="50" t="s">
        <v>86</v>
      </c>
      <c r="D16" s="76"/>
      <c r="I16" s="114"/>
    </row>
    <row r="17" spans="2:5" ht="12.75" customHeight="1" x14ac:dyDescent="0.25">
      <c r="B17" s="55" t="s">
        <v>88</v>
      </c>
      <c r="C17" s="76"/>
    </row>
    <row r="18" spans="2:5" ht="12.75" customHeight="1" x14ac:dyDescent="0.25">
      <c r="B18" s="50" t="s">
        <v>89</v>
      </c>
      <c r="C18" s="56"/>
    </row>
    <row r="19" spans="2:5" ht="13.5" customHeight="1" x14ac:dyDescent="0.25">
      <c r="B19" s="81"/>
      <c r="C19" s="56"/>
    </row>
    <row r="20" spans="2:5" x14ac:dyDescent="0.25">
      <c r="C20" s="56"/>
    </row>
    <row r="21" spans="2:5" x14ac:dyDescent="0.25">
      <c r="C21" s="56"/>
      <c r="E21" s="76"/>
    </row>
    <row r="22" spans="2:5" x14ac:dyDescent="0.25">
      <c r="C22" s="57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A-I b.ogół. i do 30r.ż.</vt:lpstr>
      <vt:lpstr>A-II w tym kobiety</vt:lpstr>
      <vt:lpstr>A-III akt.for. do 30 i 25r.ż.</vt:lpstr>
      <vt:lpstr>A-IV bez do 30 i 25r.ż.</vt:lpstr>
      <vt:lpstr>'A-IV bez do 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2024-09-02T07:48:25Z</cp:lastPrinted>
  <dcterms:created xsi:type="dcterms:W3CDTF">2017-09-15T11:17:22Z</dcterms:created>
  <dcterms:modified xsi:type="dcterms:W3CDTF">2025-03-21T07:05:53Z</dcterms:modified>
</cp:coreProperties>
</file>